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clpgroup.sharepoint.com/sites/sp_org_files_clpp_cac/FinComm/Annual Report/2024/06_Chart/09_Master Files/10year summary/0301/"/>
    </mc:Choice>
  </mc:AlternateContent>
  <xr:revisionPtr revIDLastSave="1052" documentId="8_{F002B71A-895A-45EC-A791-C1ECB690A64E}" xr6:coauthVersionLast="47" xr6:coauthVersionMax="47" xr10:uidLastSave="{C506227E-C166-4A76-8008-131D74E49656}"/>
  <bookViews>
    <workbookView xWindow="-90" yWindow="-90" windowWidth="19380" windowHeight="11460" xr2:uid="{00000000-000D-0000-FFFF-FFFF00000000}"/>
  </bookViews>
  <sheets>
    <sheet name="SOC" sheetId="1" r:id="rId1"/>
  </sheets>
  <definedNames>
    <definedName name="_xlnm.Print_Area" localSheetId="0">SOC!$A$1:$AA$116</definedName>
    <definedName name="Z_006E280B_64AB_44BB_84A0_40C2D3558CF4_.wvu.Cols" localSheetId="0" hidden="1">SOC!$W:$W</definedName>
    <definedName name="Z_12433557_070E_4F6B_8CDB_9EE6C2B4DC50_.wvu.Cols" localSheetId="0" hidden="1">SOC!$W:$W</definedName>
    <definedName name="Z_1A75B4C8_CA62_458B_AA9C_AFD1C789C247_.wvu.Cols" localSheetId="0" hidden="1">SOC!$W:$W</definedName>
    <definedName name="Z_24DBD072_1576_4FEB_8657_489AD2608A25_.wvu.Cols" localSheetId="0" hidden="1">SOC!$W:$W</definedName>
    <definedName name="Z_2D8A92FC_1BAD_4AE2_9506_63AACDFE4641_.wvu.PrintArea" localSheetId="0" hidden="1">SOC!$A$1:$AF$113</definedName>
    <definedName name="Z_5A7230F0_620D_4AD3_8890_AF92E55F467C_.wvu.PrintArea" localSheetId="0" hidden="1">SOC!$A$1:$AF$113</definedName>
    <definedName name="Z_630CA7D6_0B09_473D_B211_E0F66188EA8F_.wvu.Cols" localSheetId="0" hidden="1">SOC!$W:$W</definedName>
    <definedName name="Z_64567889_595D_4B7B_A2F6_876B240C0946_.wvu.Cols" localSheetId="0" hidden="1">SOC!$W:$W</definedName>
    <definedName name="Z_6A71046E_5F63_4706_BA67_72433E782CAE_.wvu.PrintArea" localSheetId="0" hidden="1">SOC!$A$1:$AF$113</definedName>
    <definedName name="Z_6E9BA200_0852_42E3_A357_73C3DFDFA8EE_.wvu.Cols" localSheetId="0" hidden="1">SOC!$W:$W</definedName>
    <definedName name="Z_6E9BA200_0852_42E3_A357_73C3DFDFA8EE_.wvu.PrintArea" localSheetId="0" hidden="1">SOC!$A$1:$AE$113</definedName>
    <definedName name="Z_74E3C84D_8A26_4D2C_8486_AA8C468D1318_.wvu.Cols" localSheetId="0" hidden="1">SOC!$W:$W</definedName>
    <definedName name="Z_7547F9CE_9FCD_4254_9FC9_3B9E37610BE0_.wvu.Cols" localSheetId="0" hidden="1">SOC!$W:$W</definedName>
    <definedName name="Z_7547F9CE_9FCD_4254_9FC9_3B9E37610BE0_.wvu.PrintArea" localSheetId="0" hidden="1">SOC!$A$1:$AE$113</definedName>
    <definedName name="Z_7B5B10CC_DF02_40D8_AC9F_75F636411D03_.wvu.PrintArea" localSheetId="0" hidden="1">SOC!$A$1:$AF$113</definedName>
    <definedName name="Z_7FEA421E_75AB_47FD_B629_28CB59114A35_.wvu.PrintArea" localSheetId="0" hidden="1">SOC!$A$1:$AF$113</definedName>
    <definedName name="Z_82AFE911_617E_4A79_8D9D_42E1BE9D9784_.wvu.Cols" localSheetId="0" hidden="1">SOC!$W:$W</definedName>
    <definedName name="Z_83B60343_B73B_474A_BCD9_E38CA246552F_.wvu.Cols" localSheetId="0" hidden="1">SOC!$W:$W</definedName>
    <definedName name="Z_8FB380C6_E7E6_4D0C_82AD_B7C543C100D4_.wvu.PrintArea" localSheetId="0" hidden="1">SOC!$A$1:$AF$113</definedName>
    <definedName name="Z_93E7B65C_149B_4B02_B1B7_BDB15631AE70_.wvu.PrintArea" localSheetId="0" hidden="1">SOC!$A$1:$AF$113</definedName>
    <definedName name="Z_96E16466_A74C_471B_88C8_0DF0F12107C2_.wvu.Cols" localSheetId="0" hidden="1">SOC!$W:$W</definedName>
    <definedName name="Z_994DDF5D_118E_4DBC_9C6D_A8DEE1C241B6_.wvu.Cols" localSheetId="0" hidden="1">SOC!$W:$W</definedName>
    <definedName name="Z_99FE074C_1AA8_4774_92E4_BBC5CE70B9B9_.wvu.Cols" localSheetId="0" hidden="1">SOC!$W:$W</definedName>
    <definedName name="Z_B2CC4A34_B26A_47FC_BD9C_47458A46ADB2_.wvu.PrintArea" localSheetId="0" hidden="1">SOC!$A$1:$AF$113</definedName>
    <definedName name="Z_BDAD3A99_4EEF_40DE_BD23_52C144AD9F5F_.wvu.Cols" localSheetId="0" hidden="1">SOC!$W:$W</definedName>
    <definedName name="Z_BDAD3A99_4EEF_40DE_BD23_52C144AD9F5F_.wvu.PrintArea" localSheetId="0" hidden="1">SOC!$A$42:$AD$89</definedName>
    <definedName name="Z_BDAD3A99_4EEF_40DE_BD23_52C144AD9F5F_.wvu.PrintTitles" localSheetId="0" hidden="1">SOC!$1:$9</definedName>
    <definedName name="Z_CB2500F9_57BB_4B41_846C_0ED2C557CCDA_.wvu.Cols" localSheetId="0" hidden="1">SOC!$W:$W</definedName>
    <definedName name="Z_CFC134A1_BBCB_433B_91CF_EE135FBCB96A_.wvu.PrintArea" localSheetId="0" hidden="1">SOC!$A$1:$AF$113</definedName>
    <definedName name="Z_D6C5CA3F_43F6_4D0D_954B_BD1939F1CC60_.wvu.Cols" localSheetId="0" hidden="1">SOC!$W:$W</definedName>
    <definedName name="Z_E3008179_3192_47D9_A9D2_69A8347608B3_.wvu.Cols" localSheetId="0" hidden="1">SOC!$W:$W</definedName>
    <definedName name="Z_EF24FD4C_71C5_44C7_B640_FD7E846E50CD_.wvu.PrintArea" localSheetId="0" hidden="1">SOC!$A$1:$AF$113</definedName>
    <definedName name="Z_FD23B529_AAFA_4F3C_A00B_38DC85AC425D_.wvu.Cols" localSheetId="0" hidden="1">SOC!$W:$W</definedName>
  </definedNames>
  <calcPr calcId="191029"/>
  <customWorkbookViews>
    <customWorkbookView name="PC14545 - Personal View" guid="{5A7230F0-620D-4AD3-8890-AF92E55F467C}" mergeInterval="0" personalView="1" maximized="1" xWindow="-11" yWindow="-11" windowWidth="2582" windowHeight="1402" activeSheetId="1"/>
    <customWorkbookView name="EH16229 - Personal View" guid="{6A71046E-5F63-4706-BA67-72433E782CAE}" mergeInterval="0" personalView="1" maximized="1" windowWidth="1890" windowHeight="754" activeSheetId="1"/>
    <customWorkbookView name="Lee, Colleen Yun Yan - Personal View" guid="{7FEA421E-75AB-47FD-B629-28CB59114A35}" mergeInterval="0" personalView="1" maximized="1" windowWidth="1187" windowHeight="358" activeSheetId="1"/>
    <customWorkbookView name="jl13655 - Personal View" guid="{CFC134A1-BBCB-433B-91CF-EE135FBCB96A}" mergeInterval="0" personalView="1" maximized="1" windowWidth="1276" windowHeight="543" activeSheetId="1"/>
    <customWorkbookView name="AT12817 - Personal View" guid="{7547F9CE-9FCD-4254-9FC9-3B9E37610BE0}" mergeInterval="0" personalView="1" maximized="1" windowWidth="1412" windowHeight="615" activeSheetId="1"/>
    <customWorkbookView name="yt06811 - Personal View" guid="{1A75B4C8-CA62-458B-AA9C-AFD1C789C247}" mergeInterval="0" personalView="1" maximized="1" windowWidth="1916" windowHeight="841" activeSheetId="1"/>
    <customWorkbookView name="QC11892 - Personal View" guid="{99FE074C-1AA8-4774-92E4-BBC5CE70B9B9}" mergeInterval="0" personalView="1" maximized="1" windowWidth="1436" windowHeight="698" activeSheetId="1"/>
    <customWorkbookView name="TempAdminGCS - Personal View" guid="{006E280B-64AB-44BB-84A0-40C2D3558CF4}" mergeInterval="0" personalView="1" maximized="1" windowWidth="1020" windowHeight="576" activeSheetId="1"/>
    <customWorkbookView name="SC06089 - Personal View" guid="{CB2500F9-57BB-4B41-846C-0ED2C557CCDA}" mergeInterval="0" personalView="1" maximized="1" windowWidth="1916" windowHeight="880" activeSheetId="1"/>
    <customWorkbookView name="VFC0318 - Personal View" guid="{74E3C84D-8A26-4D2C-8486-AA8C468D1318}" mergeInterval="0" personalView="1" maximized="1" windowWidth="1020" windowHeight="530" activeSheetId="1"/>
    <customWorkbookView name="CLP Power - Personal View" guid="{E3008179-3192-47D9-A9D2-69A8347608B3}" mergeInterval="0" personalView="1" maximized="1" windowWidth="1020" windowHeight="603" activeSheetId="1"/>
    <customWorkbookView name="Ivy Mok - Personal View" guid="{83B60343-B73B-474A-BCD9-E38CA246552F}" mergeInterval="0" personalView="1" maximized="1" windowWidth="1020" windowHeight="576" activeSheetId="1"/>
    <customWorkbookView name="PLANG-LEUNG-MY - Personal View" guid="{BDAD3A99-4EEF-40DE-BD23-52C144AD9F5F}" mergeInterval="0" personalView="1" maximized="1" windowWidth="1148" windowHeight="646" activeSheetId="1"/>
    <customWorkbookView name="FIN-TAI-PH - Personal View" guid="{96E16466-A74C-471B-88C8-0DF0F12107C2}" mergeInterval="0" personalView="1" maximized="1" windowWidth="1020" windowHeight="550" activeSheetId="1"/>
    <customWorkbookView name="COSEC-TAM-WY1 - Personal View" guid="{12433557-070E-4F6B-8CDB-9EE6C2B4DC50}" mergeInterval="0" personalView="1" maximized="1" windowWidth="1020" windowHeight="603" activeSheetId="1" showComments="commIndAndComment"/>
    <customWorkbookView name="COSEC-CHAN-GY - Personal View" guid="{994DDF5D-118E-4DBC-9C6D-A8DEE1C241B6}" mergeInterval="0" personalView="1" maximized="1" windowWidth="1020" windowHeight="577" activeSheetId="1"/>
    <customWorkbookView name="BP&amp;B-CD - Personal View" guid="{82AFE911-617E-4A79-8D9D-42E1BE9D9784}" mergeInterval="0" personalView="1" maximized="1" windowWidth="1020" windowHeight="550" activeSheetId="1"/>
    <customWorkbookView name="SC11417 - Personal View" guid="{64567889-595D-4B7B-A2F6-876B240C0946}" mergeInterval="0" personalView="1" maximized="1" windowWidth="1020" windowHeight="577" activeSheetId="1"/>
    <customWorkbookView name="RL05519 - Personal View" guid="{24DBD072-1576-4FEB-8657-489AD2608A25}" mergeInterval="0" personalView="1" maximized="1" windowWidth="1020" windowHeight="550" activeSheetId="1"/>
    <customWorkbookView name="wl13054 - Personal View" guid="{630CA7D6-0B09-473D-B211-E0F66188EA8F}" mergeInterval="0" personalView="1" maximized="1" windowWidth="1020" windowHeight="603" activeSheetId="1"/>
    <customWorkbookView name="CD08445 - Personal View" guid="{FD23B529-AAFA-4F3C-A00B-38DC85AC425D}" mergeInterval="0" personalView="1" maximized="1" windowWidth="1436" windowHeight="685" activeSheetId="1"/>
    <customWorkbookView name="ap13686 - Personal View" guid="{D6C5CA3F-43F6-4D0D-954B-BD1939F1CC60}" mergeInterval="0" personalView="1" maximized="1" windowWidth="1276" windowHeight="528" activeSheetId="1"/>
    <customWorkbookView name="HY14516 - Personal View" guid="{B2CC4A34-B26A-47FC-BD9C-47458A46ADB2}" mergeInterval="0" personalView="1" maximized="1" windowWidth="1916" windowHeight="855" activeSheetId="1"/>
    <customWorkbookView name="PL12200 - Personal View" guid="{6E9BA200-0852-42E3-A357-73C3DFDFA8EE}" mergeInterval="0" personalView="1" maximized="1" windowWidth="1276" windowHeight="543" activeSheetId="1"/>
    <customWorkbookView name="kc14544 - Personal View" guid="{8FB380C6-E7E6-4D0C-82AD-B7C543C100D4}" mergeInterval="0" personalView="1" maximized="1" windowWidth="1916" windowHeight="702" activeSheetId="1"/>
    <customWorkbookView name="13C7673 - Personal View" guid="{2D8A92FC-1BAD-4AE2-9506-63AACDFE4641}" mergeInterval="0" personalView="1" maximized="1" windowWidth="1916" windowHeight="727" activeSheetId="1"/>
    <customWorkbookView name="ah11499 - Personal View" guid="{7B5B10CC-DF02-40D8-AC9F-75F636411D03}" mergeInterval="0" personalView="1" maximized="1" windowWidth="1920" windowHeight="775" activeSheetId="1"/>
    <customWorkbookView name="CL16034 - Personal View" guid="{93E7B65C-149B-4B02-B1B7-BDB15631AE70}" mergeInterval="0" personalView="1" xWindow="19" yWindow="30" windowWidth="1356" windowHeight="617" activeSheetId="1"/>
    <customWorkbookView name="14c0432 - Personal View" guid="{EF24FD4C-71C5-44C7-B640-FD7E846E50CD}" mergeInterval="0" personalView="1" maximized="1" windowWidth="1916" windowHeight="97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3" i="1" l="1"/>
  <c r="D85" i="1"/>
  <c r="D80" i="1"/>
  <c r="D64" i="1"/>
  <c r="D61" i="1"/>
  <c r="D50" i="1"/>
  <c r="D52" i="1" s="1"/>
  <c r="D35" i="1"/>
  <c r="D25" i="1"/>
  <c r="D27" i="1" s="1"/>
  <c r="D29" i="1" s="1"/>
  <c r="D12" i="1"/>
  <c r="D18" i="1" s="1"/>
  <c r="H64" i="1"/>
  <c r="F73" i="1"/>
  <c r="D63" i="1" l="1"/>
  <c r="H73" i="1"/>
  <c r="F85" i="1" l="1"/>
  <c r="F80" i="1" l="1"/>
  <c r="F64" i="1"/>
  <c r="F61" i="1"/>
  <c r="D65" i="1" s="1"/>
  <c r="F50" i="1"/>
  <c r="F52" i="1" s="1"/>
  <c r="F35" i="1"/>
  <c r="F25" i="1"/>
  <c r="F27" i="1" s="1"/>
  <c r="F29" i="1" s="1"/>
  <c r="F12" i="1"/>
  <c r="F18" i="1" s="1"/>
  <c r="H85" i="1"/>
  <c r="H80" i="1"/>
  <c r="H61" i="1"/>
  <c r="H50" i="1"/>
  <c r="H52" i="1" s="1"/>
  <c r="H35" i="1"/>
  <c r="H25" i="1"/>
  <c r="H27" i="1" s="1"/>
  <c r="H29" i="1" s="1"/>
  <c r="H12" i="1"/>
  <c r="H18" i="1" s="1"/>
  <c r="L70" i="1"/>
  <c r="H63" i="1" l="1"/>
  <c r="F65" i="1"/>
  <c r="F63" i="1"/>
  <c r="D66" i="1" s="1"/>
  <c r="J61" i="1"/>
  <c r="H65" i="1" s="1"/>
  <c r="F66" i="1" l="1"/>
  <c r="J73" i="1"/>
  <c r="J64" i="1"/>
  <c r="J63" i="1"/>
  <c r="H66" i="1" s="1"/>
  <c r="J50" i="1" l="1"/>
  <c r="J52" i="1" l="1"/>
  <c r="J35" i="1" l="1"/>
  <c r="J25" i="1"/>
  <c r="J27" i="1" s="1"/>
  <c r="J29" i="1" s="1"/>
  <c r="J12" i="1"/>
  <c r="J18" i="1" s="1"/>
  <c r="J85" i="1" l="1"/>
  <c r="J80" i="1"/>
  <c r="L85" i="1" l="1"/>
  <c r="L80" i="1"/>
  <c r="L73" i="1"/>
  <c r="L61" i="1"/>
  <c r="L50" i="1"/>
  <c r="L52" i="1" s="1"/>
  <c r="L35" i="1"/>
  <c r="L25" i="1"/>
  <c r="L27" i="1" s="1"/>
  <c r="L29" i="1" s="1"/>
  <c r="L12" i="1"/>
  <c r="L18" i="1" s="1"/>
  <c r="L63" i="1" l="1"/>
  <c r="J66" i="1" s="1"/>
  <c r="J65" i="1"/>
  <c r="N80" i="1"/>
  <c r="N85" i="1"/>
  <c r="V78" i="1" l="1"/>
  <c r="T78" i="1"/>
  <c r="R78" i="1"/>
  <c r="P78" i="1"/>
  <c r="P80" i="1" s="1"/>
  <c r="N61" i="1"/>
  <c r="N63" i="1" s="1"/>
  <c r="N50" i="1"/>
  <c r="N52" i="1" s="1"/>
  <c r="N35" i="1"/>
  <c r="N25" i="1"/>
  <c r="N27" i="1" s="1"/>
  <c r="N29" i="1" s="1"/>
  <c r="N12" i="1"/>
  <c r="N18" i="1" s="1"/>
  <c r="P85" i="1" l="1"/>
  <c r="P70" i="1"/>
  <c r="P61" i="1"/>
  <c r="P63" i="1" s="1"/>
  <c r="P51" i="1"/>
  <c r="P50" i="1"/>
  <c r="P35" i="1"/>
  <c r="P25" i="1"/>
  <c r="P27" i="1" s="1"/>
  <c r="P29" i="1" s="1"/>
  <c r="P12" i="1"/>
  <c r="P18" i="1" s="1"/>
  <c r="P52" i="1" l="1"/>
  <c r="R61" i="1"/>
  <c r="R63" i="1" l="1"/>
  <c r="R86" i="1"/>
  <c r="R85" i="1" l="1"/>
  <c r="R80" i="1" l="1"/>
  <c r="R50" i="1" l="1"/>
  <c r="R52" i="1" s="1"/>
</calcChain>
</file>

<file path=xl/sharedStrings.xml><?xml version="1.0" encoding="utf-8"?>
<sst xmlns="http://schemas.openxmlformats.org/spreadsheetml/2006/main" count="94" uniqueCount="91">
  <si>
    <t>CLP Power Hong Kong Limited and Castle Peak Power Company Limited</t>
  </si>
  <si>
    <t>Profit for SoC</t>
  </si>
  <si>
    <t>Permitted return</t>
  </si>
  <si>
    <t>Net return</t>
  </si>
  <si>
    <t xml:space="preserve">Net assets employed </t>
  </si>
  <si>
    <t xml:space="preserve">Represented by </t>
  </si>
  <si>
    <t>Customers and Sales</t>
  </si>
  <si>
    <t>Sales analysis, millions of kWh</t>
  </si>
  <si>
    <t>Local consumption, kWh per person</t>
  </si>
  <si>
    <t>Generation (Including Affiliated Generating Companies)</t>
  </si>
  <si>
    <t xml:space="preserve">System maximum demand </t>
  </si>
  <si>
    <t>System load factor, %</t>
  </si>
  <si>
    <t>Generation by CAPCO stations, millions of kWh</t>
  </si>
  <si>
    <t>Thermal efficiency, % based on units sent out</t>
  </si>
  <si>
    <t>Plant availability, %</t>
  </si>
  <si>
    <t>Transmission and Distribution</t>
  </si>
  <si>
    <t>Network, circuit kilometres</t>
  </si>
  <si>
    <t>Transformers, MVA</t>
  </si>
  <si>
    <t>Total electricity sales</t>
    <phoneticPr fontId="2" type="noConversion"/>
  </si>
  <si>
    <t>Capital expenditure</t>
    <phoneticPr fontId="2" type="noConversion"/>
  </si>
  <si>
    <t>Depreciation</t>
    <phoneticPr fontId="2" type="noConversion"/>
  </si>
  <si>
    <t>SoC Operating Statistics</t>
    <phoneticPr fontId="2" type="noConversion"/>
  </si>
  <si>
    <t>Employees and Productivity</t>
    <phoneticPr fontId="2" type="noConversion"/>
  </si>
  <si>
    <t>Productivity, thousands of kWh per employee</t>
    <phoneticPr fontId="2" type="noConversion"/>
  </si>
  <si>
    <t xml:space="preserve">Ten-year Summary: </t>
    <phoneticPr fontId="2" type="noConversion"/>
  </si>
  <si>
    <t>Scheme of Control Financial &amp; Operating Statistics</t>
  </si>
  <si>
    <t>Notes:</t>
  </si>
  <si>
    <t>Substations –</t>
  </si>
  <si>
    <t>Fuel consumed, terajoules –</t>
  </si>
  <si>
    <t>Cost of fuel, HK$ per gigajoule – Overall</t>
  </si>
  <si>
    <t>Sent out, millions of kWh –</t>
  </si>
  <si>
    <t>Number of customers (thousand)</t>
  </si>
  <si>
    <t>Borrowed capital</t>
  </si>
  <si>
    <t>Fixed assets</t>
  </si>
  <si>
    <t>Non-current assets</t>
  </si>
  <si>
    <t>Current assets</t>
  </si>
  <si>
    <t>Less: current liabilities</t>
  </si>
  <si>
    <t>Net assets</t>
  </si>
  <si>
    <t>Exchange fluctuation account</t>
  </si>
  <si>
    <t>Long-term loans and other borrowings</t>
  </si>
  <si>
    <t>Deferred liabilities</t>
  </si>
  <si>
    <t>Commercial</t>
  </si>
  <si>
    <t>Manufacturing</t>
  </si>
  <si>
    <t>Residential</t>
  </si>
  <si>
    <t>Infrastructure and Public Services</t>
  </si>
  <si>
    <t>Local</t>
  </si>
  <si>
    <t>Export</t>
  </si>
  <si>
    <t>Total Electricity Sales</t>
  </si>
  <si>
    <t>Annual change, %</t>
  </si>
  <si>
    <t>Total</t>
  </si>
  <si>
    <t>From own generation</t>
  </si>
  <si>
    <t>Oil</t>
  </si>
  <si>
    <t>Coal</t>
  </si>
  <si>
    <t>Gas</t>
  </si>
  <si>
    <t>400kV</t>
  </si>
  <si>
    <t>132kV</t>
  </si>
  <si>
    <t>11kV</t>
  </si>
  <si>
    <t>Primary</t>
  </si>
  <si>
    <t>Secondary</t>
  </si>
  <si>
    <t>33kV</t>
  </si>
  <si>
    <t>Equity</t>
  </si>
  <si>
    <t>SoC Financial Statistics</t>
  </si>
  <si>
    <r>
      <t>Combined Profit &amp; Loss Statement</t>
    </r>
    <r>
      <rPr>
        <u/>
        <sz val="10"/>
        <rFont val="Arial"/>
        <family val="2"/>
      </rPr>
      <t>,</t>
    </r>
    <r>
      <rPr>
        <b/>
        <u/>
        <sz val="10"/>
        <rFont val="Arial"/>
        <family val="2"/>
      </rPr>
      <t xml:space="preserve"> </t>
    </r>
    <r>
      <rPr>
        <u/>
        <sz val="10"/>
        <rFont val="Arial"/>
        <family val="2"/>
      </rPr>
      <t>HK$M</t>
    </r>
  </si>
  <si>
    <r>
      <t>Combined Balance Sheet</t>
    </r>
    <r>
      <rPr>
        <u/>
        <sz val="10"/>
        <rFont val="Arial"/>
        <family val="2"/>
      </rPr>
      <t>,</t>
    </r>
    <r>
      <rPr>
        <b/>
        <u/>
        <sz val="10"/>
        <rFont val="Arial"/>
        <family val="2"/>
      </rPr>
      <t xml:space="preserve"> </t>
    </r>
    <r>
      <rPr>
        <u/>
        <sz val="10"/>
        <rFont val="Arial"/>
        <family val="2"/>
      </rPr>
      <t>HK$M</t>
    </r>
  </si>
  <si>
    <r>
      <t>Other SoC Information</t>
    </r>
    <r>
      <rPr>
        <u/>
        <sz val="10"/>
        <rFont val="Arial"/>
        <family val="2"/>
      </rPr>
      <t>, HK$M</t>
    </r>
  </si>
  <si>
    <t>Performance incentives</t>
  </si>
  <si>
    <t>Increase in customers' deposits</t>
  </si>
  <si>
    <t>Tariff Stabilisation Fund</t>
  </si>
  <si>
    <t>The Fuel Cost Adjustment has replaced the Fuel Clause Charge effective from October 2014. Commencing 1 October 2018, the Fuel Cost Adjustment is automatically adjusted on a monthly basis to reflect changes in actual price of fuel used.</t>
  </si>
  <si>
    <t>Renewable Energy Certificate Sold, millions of kWh</t>
  </si>
  <si>
    <t>Net transfer from GNPS/GPSPS/Others</t>
  </si>
  <si>
    <t>From Feed-in Tariff customers</t>
  </si>
  <si>
    <t>Special Rebate</t>
  </si>
  <si>
    <t>Deduct interest on/Adjustment for</t>
  </si>
  <si>
    <r>
      <t xml:space="preserve">Local sales, HK¢ per kWh (average) </t>
    </r>
    <r>
      <rPr>
        <vertAlign val="superscript"/>
        <sz val="10"/>
        <rFont val="Arial"/>
        <family val="2"/>
      </rPr>
      <t>1</t>
    </r>
  </si>
  <si>
    <r>
      <t xml:space="preserve">Fuel Cost Adjustment </t>
    </r>
    <r>
      <rPr>
        <vertAlign val="superscript"/>
        <sz val="10"/>
        <rFont val="Arial"/>
        <family val="2"/>
      </rPr>
      <t>2</t>
    </r>
  </si>
  <si>
    <r>
      <t xml:space="preserve">Rent and Rates Special Rebate </t>
    </r>
    <r>
      <rPr>
        <vertAlign val="superscript"/>
        <sz val="10"/>
        <rFont val="Arial"/>
        <family val="2"/>
      </rPr>
      <t>3</t>
    </r>
  </si>
  <si>
    <r>
      <t xml:space="preserve">Net Tariff </t>
    </r>
    <r>
      <rPr>
        <vertAlign val="superscript"/>
        <sz val="10"/>
        <rFont val="Arial"/>
        <family val="2"/>
      </rPr>
      <t>4</t>
    </r>
  </si>
  <si>
    <t>Figures are rounded to one decimal place. Minor discrepancies may result from rounding.</t>
  </si>
  <si>
    <t>Effective net tariffs including the one-off special fuel rebates in 2015 and 2017 were 110.3 cents per unit and 110.5 cents per unit respectively. Effective net tariff including one-off 2023 Special Energy Saving Rebate and one-off three-month special fuel rebate in 2023 was 150.2 cents per unit.</t>
  </si>
  <si>
    <r>
      <t xml:space="preserve">Local, MW </t>
    </r>
    <r>
      <rPr>
        <vertAlign val="superscript"/>
        <sz val="10"/>
        <rFont val="Arial"/>
        <family val="2"/>
      </rPr>
      <t>5</t>
    </r>
  </si>
  <si>
    <t>Installed capacity, MW</t>
  </si>
  <si>
    <t xml:space="preserve">CLP Power provided customers with a Rent and Rates Special Rebate of 1.1 cents per unit from January 2018 to mid-February 2019, 1.2 cents per unit in 2020 and 1.3 cents per unit from January 2022 to 28 April 2023, returning to customers the refunds received from the Government in relation to CLP Power’s claims against the Government’s overcharged rent and rates.                                                                                                                                                                                                                                                                                                                   </t>
  </si>
  <si>
    <t xml:space="preserve">Without taking into account the effect of the customer programme of demand response pursued to reduce electricity usage, the maximum demand would have been higher at 7,269MW in 2019, 7,369MW in 2020, 7,551MW in 2021, 7,858MW in 2022, 7,641MW in 2023 and 7,349MW in 2024. </t>
  </si>
  <si>
    <r>
      <t>Transfer</t>
    </r>
    <r>
      <rPr>
        <sz val="10"/>
        <rFont val="Arial"/>
        <family val="2"/>
      </rPr>
      <t xml:space="preserve"> (to) / from Tariff Stabilisation Fund</t>
    </r>
  </si>
  <si>
    <r>
      <t xml:space="preserve">Basic </t>
    </r>
    <r>
      <rPr>
        <sz val="10"/>
        <rFont val="Arial"/>
        <family val="2"/>
      </rPr>
      <t>Tariff</t>
    </r>
  </si>
  <si>
    <r>
      <t>Total</t>
    </r>
    <r>
      <rPr>
        <sz val="10"/>
        <rFont val="Arial"/>
        <family val="2"/>
      </rPr>
      <t xml:space="preserve"> Tariff</t>
    </r>
  </si>
  <si>
    <r>
      <t xml:space="preserve">Annual </t>
    </r>
    <r>
      <rPr>
        <sz val="10"/>
        <rFont val="Arial"/>
        <family val="2"/>
      </rPr>
      <t>change in Basic Tariff, %</t>
    </r>
  </si>
  <si>
    <r>
      <t xml:space="preserve">Annual </t>
    </r>
    <r>
      <rPr>
        <sz val="10"/>
        <rFont val="Arial"/>
        <family val="2"/>
      </rPr>
      <t xml:space="preserve">change in Total Tariff, % </t>
    </r>
  </si>
  <si>
    <r>
      <t xml:space="preserve">Annual </t>
    </r>
    <r>
      <rPr>
        <sz val="10"/>
        <rFont val="Arial"/>
        <family val="2"/>
      </rPr>
      <t xml:space="preserve">change in Net Tariff, % </t>
    </r>
  </si>
  <si>
    <r>
      <rPr>
        <sz val="10"/>
        <rFont val="Arial"/>
        <family val="2"/>
      </rPr>
      <t>Number of SoC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</si>
</sst>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_(* \(#,##0\);_(* &quot;-&quot;_);_(@_)"/>
    <numFmt numFmtId="165" formatCode="_(* #,##0.00_);_(* \(#,##0.00\);_(* &quot;-&quot;??_);_(@_)"/>
    <numFmt numFmtId="166" formatCode="0.00_);\(0.00\)"/>
    <numFmt numFmtId="167" formatCode="0.0_);\(0.0\)"/>
    <numFmt numFmtId="168" formatCode="_(* #,##0.0_);_(* \(#,##0.0\);_(* &quot;-&quot;??_);_(@_)"/>
    <numFmt numFmtId="169" formatCode="_(* #,##0_);_(* \(#,##0\);_(* &quot;-&quot;??_);_(@_)"/>
    <numFmt numFmtId="170" formatCode="#,##0.0"/>
    <numFmt numFmtId="171" formatCode="0.0%"/>
    <numFmt numFmtId="172" formatCode="_-* #,##0.000000_-;\-* #,##0.000000_-;_-* &quot;-&quot;??_-;_-@_-"/>
    <numFmt numFmtId="173" formatCode="_-* #,##0.0_-;\-* #,##0.0_-;_-* &quot;-&quot;??_-;_-@_-"/>
    <numFmt numFmtId="174" formatCode="_-* #,##0.000_-;\-* #,##0.000_-;_-* &quot;-&quot;??_-;_-@_-"/>
    <numFmt numFmtId="175" formatCode="_-* #,##0.0000_-;\-* #,##0.0000_-;_-* &quot;-&quot;??_-;_-@_-"/>
  </numFmts>
  <fonts count="14" x14ac:knownFonts="1">
    <font>
      <sz val="10"/>
      <name val="Arial"/>
      <family val="2"/>
    </font>
    <font>
      <sz val="10"/>
      <name val="Arial"/>
      <family val="2"/>
    </font>
    <font>
      <sz val="8"/>
      <name val="Arial"/>
      <family val="2"/>
    </font>
    <font>
      <vertAlign val="superscript"/>
      <sz val="10"/>
      <name val="Arial"/>
      <family val="2"/>
    </font>
    <font>
      <b/>
      <sz val="14"/>
      <name val="Arial"/>
      <family val="2"/>
    </font>
    <font>
      <b/>
      <sz val="10"/>
      <name val="Arial"/>
      <family val="2"/>
    </font>
    <font>
      <b/>
      <u/>
      <sz val="10"/>
      <name val="Arial"/>
      <family val="2"/>
    </font>
    <font>
      <b/>
      <vertAlign val="superscript"/>
      <sz val="10"/>
      <name val="Arial"/>
      <family val="2"/>
    </font>
    <font>
      <sz val="10"/>
      <name val="細明體"/>
      <family val="3"/>
      <charset val="136"/>
    </font>
    <font>
      <b/>
      <sz val="10"/>
      <name val="細明體"/>
      <family val="3"/>
      <charset val="136"/>
    </font>
    <font>
      <sz val="9"/>
      <name val="Arial"/>
      <family val="2"/>
    </font>
    <font>
      <strike/>
      <vertAlign val="superscript"/>
      <sz val="10"/>
      <name val="Arial"/>
      <family val="2"/>
    </font>
    <font>
      <u/>
      <sz val="10"/>
      <name val="Arial"/>
      <family val="2"/>
    </font>
    <font>
      <b/>
      <sz val="9"/>
      <name val="Arial"/>
      <family val="2"/>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5" fillId="0" borderId="0" xfId="0" applyFont="1"/>
    <xf numFmtId="169" fontId="5" fillId="0" borderId="0" xfId="0" applyNumberFormat="1" applyFont="1" applyAlignment="1">
      <alignment horizontal="right"/>
    </xf>
    <xf numFmtId="0" fontId="5" fillId="0" borderId="0" xfId="0" applyFont="1" applyAlignment="1">
      <alignment horizontal="center"/>
    </xf>
    <xf numFmtId="169" fontId="0" fillId="0" borderId="0" xfId="1" applyNumberFormat="1" applyFont="1" applyFill="1"/>
    <xf numFmtId="169" fontId="0" fillId="0" borderId="0" xfId="1" applyNumberFormat="1" applyFont="1" applyFill="1" applyBorder="1"/>
    <xf numFmtId="169" fontId="0" fillId="0" borderId="1" xfId="1" applyNumberFormat="1" applyFont="1" applyFill="1" applyBorder="1"/>
    <xf numFmtId="3" fontId="7" fillId="0" borderId="0" xfId="0" applyNumberFormat="1" applyFont="1" applyAlignment="1">
      <alignment horizontal="left"/>
    </xf>
    <xf numFmtId="169" fontId="0" fillId="0" borderId="4" xfId="1" applyNumberFormat="1" applyFont="1" applyFill="1" applyBorder="1"/>
    <xf numFmtId="169" fontId="8" fillId="0" borderId="0" xfId="1" applyNumberFormat="1" applyFont="1" applyFill="1" applyBorder="1"/>
    <xf numFmtId="168" fontId="0" fillId="0" borderId="0" xfId="1" applyNumberFormat="1" applyFont="1" applyFill="1"/>
    <xf numFmtId="168" fontId="0" fillId="0" borderId="4" xfId="1" applyNumberFormat="1" applyFont="1" applyFill="1" applyBorder="1"/>
    <xf numFmtId="168" fontId="0" fillId="0" borderId="0" xfId="1" applyNumberFormat="1" applyFont="1" applyFill="1" applyBorder="1"/>
    <xf numFmtId="170" fontId="3" fillId="0" borderId="0" xfId="0" quotePrefix="1" applyNumberFormat="1" applyFont="1" applyAlignment="1">
      <alignment horizontal="left"/>
    </xf>
    <xf numFmtId="168" fontId="7" fillId="0" borderId="0" xfId="1" applyNumberFormat="1" applyFont="1" applyFill="1" applyBorder="1" applyAlignment="1">
      <alignment horizontal="left"/>
    </xf>
    <xf numFmtId="165" fontId="7" fillId="0" borderId="0" xfId="1" applyFont="1" applyFill="1" applyBorder="1" applyAlignment="1">
      <alignment horizontal="left"/>
    </xf>
    <xf numFmtId="165" fontId="0" fillId="0" borderId="0" xfId="1" applyFont="1" applyFill="1"/>
    <xf numFmtId="169" fontId="3" fillId="0" borderId="0" xfId="0" quotePrefix="1" applyNumberFormat="1" applyFont="1"/>
    <xf numFmtId="37" fontId="7" fillId="0" borderId="0" xfId="0" applyNumberFormat="1" applyFont="1" applyAlignment="1">
      <alignment horizontal="left"/>
    </xf>
    <xf numFmtId="0" fontId="11" fillId="0" borderId="0" xfId="0" applyFont="1" applyAlignment="1">
      <alignment vertical="center"/>
    </xf>
    <xf numFmtId="168" fontId="0" fillId="0" borderId="1" xfId="1" applyNumberFormat="1" applyFont="1" applyFill="1" applyBorder="1"/>
    <xf numFmtId="168" fontId="0" fillId="0" borderId="0" xfId="1" applyNumberFormat="1" applyFont="1" applyFill="1" applyAlignment="1">
      <alignment horizontal="right"/>
    </xf>
    <xf numFmtId="0" fontId="10" fillId="0" borderId="0" xfId="0" applyFont="1" applyAlignment="1">
      <alignment vertical="center"/>
    </xf>
    <xf numFmtId="168" fontId="5" fillId="0" borderId="0" xfId="1" applyNumberFormat="1" applyFont="1" applyFill="1" applyAlignment="1">
      <alignment horizontal="right"/>
    </xf>
    <xf numFmtId="169" fontId="5" fillId="0" borderId="0" xfId="1" applyNumberFormat="1" applyFont="1" applyFill="1" applyAlignment="1">
      <alignment horizontal="right"/>
    </xf>
    <xf numFmtId="169" fontId="5" fillId="0" borderId="1" xfId="1" applyNumberFormat="1" applyFont="1" applyFill="1" applyBorder="1" applyAlignment="1">
      <alignment horizontal="right"/>
    </xf>
    <xf numFmtId="169" fontId="9" fillId="0" borderId="0" xfId="1" applyNumberFormat="1" applyFont="1" applyFill="1" applyBorder="1" applyAlignment="1">
      <alignment horizontal="right"/>
    </xf>
    <xf numFmtId="168" fontId="5" fillId="0" borderId="0" xfId="1" applyNumberFormat="1" applyFont="1" applyFill="1" applyBorder="1" applyAlignment="1">
      <alignment horizontal="right"/>
    </xf>
    <xf numFmtId="169" fontId="5" fillId="0" borderId="0" xfId="1" applyNumberFormat="1" applyFont="1" applyFill="1" applyBorder="1" applyAlignment="1">
      <alignment horizontal="right"/>
    </xf>
    <xf numFmtId="171" fontId="5" fillId="0" borderId="0" xfId="2" applyNumberFormat="1" applyFont="1" applyFill="1" applyAlignment="1">
      <alignment horizontal="right"/>
    </xf>
    <xf numFmtId="169" fontId="8" fillId="0" borderId="0" xfId="1" applyNumberFormat="1" applyFont="1" applyFill="1" applyBorder="1" applyAlignment="1">
      <alignment horizontal="right"/>
    </xf>
    <xf numFmtId="0" fontId="10" fillId="0" borderId="0" xfId="0" applyFont="1"/>
    <xf numFmtId="169" fontId="0" fillId="0" borderId="0" xfId="1" applyNumberFormat="1" applyFont="1" applyFill="1" applyAlignment="1">
      <alignment horizontal="right"/>
    </xf>
    <xf numFmtId="169" fontId="0" fillId="0" borderId="0" xfId="1" applyNumberFormat="1" applyFont="1" applyFill="1" applyBorder="1" applyAlignment="1">
      <alignment horizontal="right"/>
    </xf>
    <xf numFmtId="171" fontId="0" fillId="0" borderId="0" xfId="2" applyNumberFormat="1" applyFont="1" applyFill="1" applyAlignment="1">
      <alignment horizontal="right"/>
    </xf>
    <xf numFmtId="173" fontId="5" fillId="0" borderId="0" xfId="1" applyNumberFormat="1" applyFont="1" applyFill="1" applyAlignment="1">
      <alignment horizontal="right"/>
    </xf>
    <xf numFmtId="174" fontId="0" fillId="0" borderId="0" xfId="1" applyNumberFormat="1" applyFont="1" applyFill="1" applyAlignment="1">
      <alignment horizontal="right"/>
    </xf>
    <xf numFmtId="174" fontId="0" fillId="0" borderId="0" xfId="1" applyNumberFormat="1" applyFont="1" applyFill="1"/>
    <xf numFmtId="169" fontId="5" fillId="0" borderId="6" xfId="1" applyNumberFormat="1" applyFont="1" applyFill="1" applyBorder="1" applyAlignment="1">
      <alignment horizontal="right"/>
    </xf>
    <xf numFmtId="168" fontId="0" fillId="0" borderId="6" xfId="1" applyNumberFormat="1" applyFont="1" applyFill="1" applyBorder="1"/>
    <xf numFmtId="0" fontId="13" fillId="0" borderId="0" xfId="0" applyFont="1" applyAlignment="1">
      <alignment vertical="center"/>
    </xf>
    <xf numFmtId="168" fontId="0" fillId="0" borderId="12" xfId="1" applyNumberFormat="1" applyFont="1" applyFill="1" applyBorder="1"/>
    <xf numFmtId="169" fontId="0" fillId="0" borderId="12" xfId="1" applyNumberFormat="1" applyFont="1" applyFill="1" applyBorder="1"/>
    <xf numFmtId="173" fontId="0" fillId="0" borderId="0" xfId="1" applyNumberFormat="1" applyFont="1" applyFill="1" applyAlignment="1">
      <alignment horizontal="right"/>
    </xf>
    <xf numFmtId="0" fontId="4" fillId="0" borderId="0" xfId="0" applyFont="1"/>
    <xf numFmtId="171" fontId="0" fillId="0" borderId="0" xfId="2" applyNumberFormat="1" applyFont="1" applyFill="1"/>
    <xf numFmtId="0" fontId="6" fillId="0" borderId="0" xfId="0" applyFont="1"/>
    <xf numFmtId="169" fontId="0" fillId="0" borderId="1" xfId="1" applyNumberFormat="1" applyFont="1" applyFill="1" applyBorder="1" applyAlignment="1">
      <alignment horizontal="right"/>
    </xf>
    <xf numFmtId="169" fontId="0" fillId="0" borderId="2" xfId="1" applyNumberFormat="1" applyFont="1" applyFill="1" applyBorder="1" applyAlignment="1">
      <alignment horizontal="right"/>
    </xf>
    <xf numFmtId="169" fontId="0" fillId="0" borderId="2" xfId="1" applyNumberFormat="1" applyFont="1" applyFill="1" applyBorder="1"/>
    <xf numFmtId="169" fontId="0" fillId="0" borderId="3" xfId="1" applyNumberFormat="1" applyFont="1" applyFill="1" applyBorder="1" applyAlignment="1">
      <alignment horizontal="right"/>
    </xf>
    <xf numFmtId="169" fontId="0" fillId="0" borderId="3" xfId="1" applyNumberFormat="1" applyFont="1" applyFill="1" applyBorder="1"/>
    <xf numFmtId="0" fontId="5" fillId="0" borderId="0" xfId="0" applyFont="1" applyAlignment="1">
      <alignment horizontal="right"/>
    </xf>
    <xf numFmtId="169" fontId="5" fillId="0" borderId="8" xfId="1" applyNumberFormat="1" applyFont="1" applyFill="1" applyBorder="1" applyAlignment="1">
      <alignment horizontal="right"/>
    </xf>
    <xf numFmtId="169" fontId="0" fillId="0" borderId="4" xfId="1" applyNumberFormat="1" applyFont="1" applyFill="1" applyBorder="1" applyAlignment="1">
      <alignment horizontal="right"/>
    </xf>
    <xf numFmtId="169" fontId="5" fillId="0" borderId="7" xfId="1" applyNumberFormat="1" applyFont="1" applyFill="1" applyBorder="1" applyAlignment="1">
      <alignment horizontal="right"/>
    </xf>
    <xf numFmtId="169" fontId="5" fillId="0" borderId="9" xfId="1" applyNumberFormat="1" applyFont="1" applyFill="1" applyBorder="1" applyAlignment="1">
      <alignment horizontal="right"/>
    </xf>
    <xf numFmtId="164" fontId="5" fillId="0" borderId="9" xfId="0" applyNumberFormat="1" applyFont="1" applyBorder="1" applyAlignment="1">
      <alignment horizontal="right"/>
    </xf>
    <xf numFmtId="169" fontId="5" fillId="0" borderId="10" xfId="1" applyNumberFormat="1" applyFont="1" applyFill="1" applyBorder="1" applyAlignment="1">
      <alignment horizontal="right"/>
    </xf>
    <xf numFmtId="169" fontId="0" fillId="0" borderId="11" xfId="1" applyNumberFormat="1" applyFont="1" applyFill="1" applyBorder="1" applyAlignment="1">
      <alignment horizontal="right"/>
    </xf>
    <xf numFmtId="169" fontId="0" fillId="0" borderId="11" xfId="1" applyNumberFormat="1" applyFont="1" applyFill="1" applyBorder="1"/>
    <xf numFmtId="168" fontId="0" fillId="0" borderId="0" xfId="1" applyNumberFormat="1" applyFont="1" applyFill="1" applyBorder="1" applyAlignment="1">
      <alignment horizontal="right"/>
    </xf>
    <xf numFmtId="168" fontId="5" fillId="0" borderId="8" xfId="1" applyNumberFormat="1" applyFont="1" applyFill="1" applyBorder="1" applyAlignment="1">
      <alignment horizontal="right"/>
    </xf>
    <xf numFmtId="168" fontId="0" fillId="0" borderId="4" xfId="1" applyNumberFormat="1" applyFont="1" applyFill="1" applyBorder="1" applyAlignment="1">
      <alignment horizontal="right"/>
    </xf>
    <xf numFmtId="168" fontId="5" fillId="0" borderId="7" xfId="1" applyNumberFormat="1" applyFont="1" applyFill="1" applyBorder="1" applyAlignment="1">
      <alignment horizontal="right"/>
    </xf>
    <xf numFmtId="170" fontId="3" fillId="0" borderId="0" xfId="0" quotePrefix="1" applyNumberFormat="1" applyFont="1" applyAlignment="1">
      <alignment horizontal="right"/>
    </xf>
    <xf numFmtId="168" fontId="0" fillId="0" borderId="1" xfId="1" applyNumberFormat="1" applyFont="1" applyFill="1" applyBorder="1" applyAlignment="1">
      <alignment horizontal="right"/>
    </xf>
    <xf numFmtId="168" fontId="5" fillId="0" borderId="10" xfId="1" applyNumberFormat="1" applyFont="1" applyFill="1" applyBorder="1" applyAlignment="1">
      <alignment horizontal="right"/>
    </xf>
    <xf numFmtId="168" fontId="0" fillId="0" borderId="11" xfId="1" applyNumberFormat="1" applyFont="1" applyFill="1" applyBorder="1" applyAlignment="1">
      <alignment horizontal="right"/>
    </xf>
    <xf numFmtId="168" fontId="0" fillId="0" borderId="11" xfId="1" applyNumberFormat="1" applyFont="1" applyFill="1" applyBorder="1"/>
    <xf numFmtId="175" fontId="5" fillId="0" borderId="0" xfId="0" applyNumberFormat="1" applyFont="1"/>
    <xf numFmtId="0" fontId="3" fillId="0" borderId="0" xfId="0" applyFont="1" applyAlignment="1">
      <alignment vertical="center"/>
    </xf>
    <xf numFmtId="169" fontId="5" fillId="0" borderId="2" xfId="1" applyNumberFormat="1" applyFont="1" applyFill="1" applyBorder="1" applyAlignment="1">
      <alignment horizontal="right"/>
    </xf>
    <xf numFmtId="165" fontId="5" fillId="0" borderId="0" xfId="0" applyNumberFormat="1" applyFont="1" applyAlignment="1">
      <alignment horizontal="right"/>
    </xf>
    <xf numFmtId="0" fontId="10" fillId="0" borderId="0" xfId="0" applyFont="1" applyAlignment="1">
      <alignment horizontal="left" vertical="top"/>
    </xf>
    <xf numFmtId="169" fontId="5" fillId="0" borderId="1" xfId="0" applyNumberFormat="1" applyFont="1" applyBorder="1" applyAlignment="1">
      <alignment horizontal="right"/>
    </xf>
    <xf numFmtId="169" fontId="5" fillId="0" borderId="2" xfId="0" applyNumberFormat="1" applyFont="1" applyBorder="1" applyAlignment="1">
      <alignment horizontal="right"/>
    </xf>
    <xf numFmtId="169" fontId="5" fillId="0" borderId="3" xfId="1" applyNumberFormat="1" applyFont="1" applyFill="1" applyBorder="1" applyAlignment="1">
      <alignment horizontal="right"/>
    </xf>
    <xf numFmtId="0" fontId="10" fillId="0" borderId="0" xfId="0" applyFont="1" applyAlignment="1">
      <alignment wrapText="1"/>
    </xf>
    <xf numFmtId="169" fontId="0" fillId="0" borderId="0" xfId="0" applyNumberFormat="1" applyAlignment="1">
      <alignment horizontal="right"/>
    </xf>
    <xf numFmtId="169" fontId="0" fillId="0" borderId="1" xfId="0" applyNumberFormat="1" applyBorder="1" applyAlignment="1">
      <alignment horizontal="right"/>
    </xf>
    <xf numFmtId="169" fontId="0" fillId="0" borderId="2" xfId="0" applyNumberFormat="1" applyBorder="1" applyAlignment="1">
      <alignment horizontal="right"/>
    </xf>
    <xf numFmtId="0" fontId="0" fillId="0" borderId="0" xfId="0" applyAlignment="1">
      <alignment horizontal="right"/>
    </xf>
    <xf numFmtId="175" fontId="0" fillId="0" borderId="0" xfId="0" applyNumberFormat="1"/>
    <xf numFmtId="165" fontId="0" fillId="0" borderId="0" xfId="0" applyNumberFormat="1" applyAlignment="1">
      <alignment horizontal="right"/>
    </xf>
    <xf numFmtId="164" fontId="0" fillId="0" borderId="1" xfId="0" applyNumberFormat="1" applyBorder="1" applyAlignment="1">
      <alignment horizontal="right"/>
    </xf>
    <xf numFmtId="43" fontId="0" fillId="0" borderId="0" xfId="0" applyNumberFormat="1"/>
    <xf numFmtId="169" fontId="0" fillId="0" borderId="0" xfId="0" applyNumberFormat="1"/>
    <xf numFmtId="169" fontId="0" fillId="0" borderId="1" xfId="0" applyNumberFormat="1" applyBorder="1"/>
    <xf numFmtId="164" fontId="0" fillId="0" borderId="0" xfId="0" applyNumberFormat="1"/>
    <xf numFmtId="164" fontId="0" fillId="0" borderId="0" xfId="0" applyNumberFormat="1" applyAlignment="1">
      <alignment horizontal="right"/>
    </xf>
    <xf numFmtId="169" fontId="0" fillId="0" borderId="2" xfId="0" applyNumberFormat="1" applyBorder="1"/>
    <xf numFmtId="0" fontId="0" fillId="0" borderId="0" xfId="0" applyAlignment="1">
      <alignment vertical="center"/>
    </xf>
    <xf numFmtId="3" fontId="0" fillId="0" borderId="0" xfId="0" applyNumberFormat="1"/>
    <xf numFmtId="0" fontId="0" fillId="0" borderId="4" xfId="0" applyBorder="1"/>
    <xf numFmtId="3" fontId="0" fillId="0" borderId="4" xfId="0" applyNumberFormat="1" applyBorder="1"/>
    <xf numFmtId="169" fontId="0" fillId="0" borderId="4" xfId="0" applyNumberFormat="1" applyBorder="1"/>
    <xf numFmtId="169" fontId="0" fillId="0" borderId="5" xfId="0" applyNumberFormat="1" applyBorder="1"/>
    <xf numFmtId="37" fontId="0" fillId="0" borderId="0" xfId="0" applyNumberFormat="1"/>
    <xf numFmtId="169" fontId="0" fillId="0" borderId="6" xfId="0" applyNumberFormat="1" applyBorder="1"/>
    <xf numFmtId="0" fontId="0" fillId="0" borderId="1" xfId="0" applyBorder="1"/>
    <xf numFmtId="169" fontId="0" fillId="0" borderId="12" xfId="0" applyNumberFormat="1" applyBorder="1"/>
    <xf numFmtId="170" fontId="0" fillId="0" borderId="0" xfId="0" applyNumberFormat="1"/>
    <xf numFmtId="4" fontId="0" fillId="0" borderId="4" xfId="0" applyNumberFormat="1" applyBorder="1"/>
    <xf numFmtId="4" fontId="0" fillId="0" borderId="5" xfId="0" applyNumberFormat="1" applyBorder="1"/>
    <xf numFmtId="4" fontId="0" fillId="0" borderId="0" xfId="0" applyNumberFormat="1"/>
    <xf numFmtId="4" fontId="0" fillId="0" borderId="6" xfId="0" applyNumberFormat="1" applyBorder="1"/>
    <xf numFmtId="166" fontId="0" fillId="0" borderId="0" xfId="0" applyNumberFormat="1"/>
    <xf numFmtId="167" fontId="0" fillId="0" borderId="0" xfId="0" applyNumberFormat="1"/>
    <xf numFmtId="0" fontId="0" fillId="0" borderId="5" xfId="0" applyBorder="1"/>
    <xf numFmtId="0" fontId="0" fillId="0" borderId="6" xfId="0" applyBorder="1"/>
    <xf numFmtId="3" fontId="0" fillId="0" borderId="0" xfId="0" applyNumberFormat="1" applyAlignment="1">
      <alignment horizontal="left"/>
    </xf>
    <xf numFmtId="165" fontId="0" fillId="0" borderId="0" xfId="0" applyNumberFormat="1"/>
    <xf numFmtId="165" fontId="0" fillId="0" borderId="0" xfId="0" applyNumberFormat="1" applyAlignment="1">
      <alignment horizontal="left"/>
    </xf>
    <xf numFmtId="172" fontId="0" fillId="0" borderId="0" xfId="0" applyNumberFormat="1"/>
    <xf numFmtId="0" fontId="10" fillId="0" borderId="0" xfId="0" applyFont="1" applyAlignment="1">
      <alignment horizontal="left" wrapText="1"/>
    </xf>
    <xf numFmtId="0" fontId="10" fillId="0" borderId="0" xfId="0" applyFont="1" applyAlignment="1">
      <alignment horizontal="left" vertical="top" wrapText="1"/>
    </xf>
  </cellXfs>
  <cellStyles count="7">
    <cellStyle name="Comma" xfId="1" builtinId="3"/>
    <cellStyle name="Comma 2" xfId="3" xr:uid="{00000000-0005-0000-0000-000001000000}"/>
    <cellStyle name="Comma 2 2" xfId="4" xr:uid="{00000000-0005-0000-0000-000002000000}"/>
    <cellStyle name="Comma 2 2 2" xfId="6" xr:uid="{6D797B6A-A1ED-4C20-AC92-5DF11F9C7309}"/>
    <cellStyle name="Comma 2 3" xfId="5" xr:uid="{BE1760C6-E8BD-420B-8CFB-DA3C1DCB885C}"/>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22"/>
  <sheetViews>
    <sheetView tabSelected="1" showRuler="0" zoomScaleNormal="100" workbookViewId="0">
      <pane xSplit="2" ySplit="7" topLeftCell="C51" activePane="bottomRight" state="frozen"/>
      <selection pane="topRight" activeCell="C1" sqref="C1"/>
      <selection pane="bottomLeft" activeCell="A8" sqref="A8"/>
      <selection pane="bottomRight" activeCell="D62" sqref="D62"/>
    </sheetView>
  </sheetViews>
  <sheetFormatPr defaultColWidth="8.86328125" defaultRowHeight="13" x14ac:dyDescent="0.6"/>
  <cols>
    <col min="1" max="1" width="2.86328125" customWidth="1"/>
    <col min="2" max="2" width="53" customWidth="1"/>
    <col min="3" max="3" width="1.7265625" customWidth="1"/>
    <col min="4" max="4" width="12.7265625" style="1" customWidth="1"/>
    <col min="5" max="5" width="1.7265625" customWidth="1"/>
    <col min="6" max="6" width="12.7265625" customWidth="1"/>
    <col min="7" max="7" width="1.7265625" customWidth="1"/>
    <col min="8" max="8" width="12.7265625" customWidth="1"/>
    <col min="9" max="9" width="1.7265625" customWidth="1"/>
    <col min="10" max="10" width="12.7265625" customWidth="1"/>
    <col min="11" max="11" width="1.7265625" customWidth="1"/>
    <col min="12" max="12" width="12.7265625" style="1" customWidth="1"/>
    <col min="13" max="13" width="1.7265625" customWidth="1"/>
    <col min="14" max="14" width="12.7265625" customWidth="1"/>
    <col min="15" max="15" width="1.7265625" customWidth="1"/>
    <col min="16" max="16" width="12.7265625" customWidth="1"/>
    <col min="17" max="17" width="1.7265625" customWidth="1"/>
    <col min="18" max="18" width="12.7265625" customWidth="1"/>
    <col min="19" max="19" width="1.7265625" customWidth="1"/>
    <col min="20" max="20" width="12.7265625" customWidth="1"/>
    <col min="21" max="21" width="1.7265625" customWidth="1"/>
    <col min="22" max="22" width="12.7265625" customWidth="1"/>
    <col min="23" max="32" width="1.7265625" customWidth="1"/>
    <col min="33" max="33" width="2" customWidth="1"/>
    <col min="34" max="114" width="8.86328125" customWidth="1"/>
    <col min="115" max="117" width="9" customWidth="1"/>
  </cols>
  <sheetData>
    <row r="1" spans="1:33" ht="18" x14ac:dyDescent="0.8">
      <c r="A1" s="44" t="s">
        <v>24</v>
      </c>
    </row>
    <row r="2" spans="1:33" ht="18" x14ac:dyDescent="0.8">
      <c r="A2" s="44" t="s">
        <v>25</v>
      </c>
      <c r="R2" s="45"/>
      <c r="V2" s="86"/>
    </row>
    <row r="3" spans="1:33" x14ac:dyDescent="0.6">
      <c r="A3" s="1" t="s">
        <v>0</v>
      </c>
      <c r="R3" s="45"/>
      <c r="T3" s="45"/>
      <c r="V3" s="45"/>
    </row>
    <row r="5" spans="1:33" s="1" customFormat="1" x14ac:dyDescent="0.6">
      <c r="D5" s="1">
        <v>2024</v>
      </c>
      <c r="F5" s="1">
        <v>2023</v>
      </c>
      <c r="H5" s="1">
        <v>2022</v>
      </c>
      <c r="J5" s="1">
        <v>2021</v>
      </c>
      <c r="L5" s="1">
        <v>2020</v>
      </c>
      <c r="N5" s="1">
        <v>2019</v>
      </c>
      <c r="P5" s="1">
        <v>2018</v>
      </c>
      <c r="R5" s="1">
        <v>2017</v>
      </c>
      <c r="T5" s="1">
        <v>2016</v>
      </c>
      <c r="V5" s="1">
        <v>2015</v>
      </c>
      <c r="AB5" s="2"/>
      <c r="AC5" s="2"/>
      <c r="AD5" s="2"/>
      <c r="AE5" s="2"/>
    </row>
    <row r="6" spans="1:33" x14ac:dyDescent="0.6">
      <c r="AD6" s="3"/>
      <c r="AE6" s="3"/>
      <c r="AF6" s="3"/>
    </row>
    <row r="8" spans="1:33" x14ac:dyDescent="0.6">
      <c r="A8" s="1" t="s">
        <v>61</v>
      </c>
    </row>
    <row r="9" spans="1:33" x14ac:dyDescent="0.6">
      <c r="A9" s="46" t="s">
        <v>62</v>
      </c>
    </row>
    <row r="10" spans="1:33" x14ac:dyDescent="0.6">
      <c r="A10" t="s">
        <v>1</v>
      </c>
      <c r="D10" s="2">
        <v>11696</v>
      </c>
      <c r="F10" s="79">
        <v>10690</v>
      </c>
      <c r="H10" s="79">
        <v>10876</v>
      </c>
      <c r="J10" s="79">
        <v>10926</v>
      </c>
      <c r="L10" s="79">
        <v>10026</v>
      </c>
      <c r="N10" s="79">
        <v>9744</v>
      </c>
      <c r="P10" s="79">
        <v>10756</v>
      </c>
      <c r="R10" s="79">
        <v>10783</v>
      </c>
      <c r="T10" s="87">
        <v>10407</v>
      </c>
      <c r="V10" s="87">
        <v>10162</v>
      </c>
      <c r="AF10" s="4"/>
      <c r="AG10" s="4"/>
    </row>
    <row r="11" spans="1:33" x14ac:dyDescent="0.6">
      <c r="A11" t="s">
        <v>84</v>
      </c>
      <c r="D11" s="75">
        <v>-425</v>
      </c>
      <c r="F11" s="80">
        <v>168</v>
      </c>
      <c r="H11" s="80">
        <v>-531</v>
      </c>
      <c r="J11" s="80">
        <v>-1072</v>
      </c>
      <c r="L11" s="80">
        <v>-519</v>
      </c>
      <c r="N11" s="80">
        <v>-526</v>
      </c>
      <c r="P11" s="80">
        <v>-191</v>
      </c>
      <c r="R11" s="80">
        <v>42</v>
      </c>
      <c r="T11" s="88">
        <v>151</v>
      </c>
      <c r="V11" s="88">
        <v>124</v>
      </c>
      <c r="AE11" s="82"/>
      <c r="AF11" s="4"/>
      <c r="AG11" s="5"/>
    </row>
    <row r="12" spans="1:33" x14ac:dyDescent="0.6">
      <c r="A12" t="s">
        <v>2</v>
      </c>
      <c r="D12" s="2">
        <f>SUM(D10:D11)</f>
        <v>11271</v>
      </c>
      <c r="F12" s="79">
        <f>SUM(F10:F11)</f>
        <v>10858</v>
      </c>
      <c r="H12" s="79">
        <f>SUM(H10:H11)</f>
        <v>10345</v>
      </c>
      <c r="J12" s="79">
        <f>SUM(J10:J11)</f>
        <v>9854</v>
      </c>
      <c r="L12" s="79">
        <f>SUM(L10:L11)</f>
        <v>9507</v>
      </c>
      <c r="N12" s="79">
        <f>+N10+N11</f>
        <v>9218</v>
      </c>
      <c r="P12" s="79">
        <f>+P10+P11</f>
        <v>10565</v>
      </c>
      <c r="R12" s="79">
        <v>10825</v>
      </c>
      <c r="T12" s="87">
        <v>10558</v>
      </c>
      <c r="V12" s="87">
        <v>10286</v>
      </c>
      <c r="Z12" s="87"/>
      <c r="AA12" s="87"/>
      <c r="AB12" s="87"/>
      <c r="AC12" s="87"/>
      <c r="AD12" s="87"/>
      <c r="AF12" s="4"/>
      <c r="AG12" s="4"/>
    </row>
    <row r="13" spans="1:33" x14ac:dyDescent="0.6">
      <c r="A13" t="s">
        <v>73</v>
      </c>
      <c r="L13"/>
      <c r="R13" s="79"/>
      <c r="T13" s="87"/>
      <c r="V13" s="87"/>
      <c r="AF13" s="4"/>
      <c r="AG13" s="4"/>
    </row>
    <row r="14" spans="1:33" x14ac:dyDescent="0.6">
      <c r="B14" t="s">
        <v>32</v>
      </c>
      <c r="D14" s="2">
        <v>1700</v>
      </c>
      <c r="F14" s="79">
        <v>1539</v>
      </c>
      <c r="H14" s="79">
        <v>1115</v>
      </c>
      <c r="J14" s="79">
        <v>1018</v>
      </c>
      <c r="L14" s="79">
        <v>1111</v>
      </c>
      <c r="N14" s="79">
        <v>1100</v>
      </c>
      <c r="P14" s="79">
        <v>1055</v>
      </c>
      <c r="R14" s="79">
        <v>976</v>
      </c>
      <c r="T14" s="87">
        <v>952</v>
      </c>
      <c r="V14" s="87">
        <v>920</v>
      </c>
      <c r="Z14" s="89"/>
      <c r="AA14" s="89"/>
      <c r="AB14" s="89"/>
      <c r="AC14" s="89"/>
      <c r="AD14" s="89"/>
      <c r="AE14" s="89"/>
      <c r="AF14" s="5"/>
      <c r="AG14" s="4"/>
    </row>
    <row r="15" spans="1:33" x14ac:dyDescent="0.6">
      <c r="B15" t="s">
        <v>66</v>
      </c>
      <c r="D15" s="2">
        <v>39</v>
      </c>
      <c r="F15" s="79">
        <v>37</v>
      </c>
      <c r="H15" s="79">
        <v>4</v>
      </c>
      <c r="J15" s="79">
        <v>0</v>
      </c>
      <c r="L15" s="79">
        <v>0</v>
      </c>
      <c r="N15" s="79">
        <v>4</v>
      </c>
      <c r="P15" s="79">
        <v>1</v>
      </c>
      <c r="R15" s="90">
        <v>0</v>
      </c>
      <c r="T15" s="90">
        <v>0</v>
      </c>
      <c r="V15" s="90">
        <v>0</v>
      </c>
      <c r="X15" s="87"/>
      <c r="Y15" s="87"/>
      <c r="AB15" s="89"/>
      <c r="AC15" s="89"/>
      <c r="AD15" s="89"/>
      <c r="AE15" s="89"/>
      <c r="AF15" s="5"/>
      <c r="AG15" s="4"/>
    </row>
    <row r="16" spans="1:33" x14ac:dyDescent="0.6">
      <c r="B16" t="s">
        <v>65</v>
      </c>
      <c r="D16" s="2">
        <v>-481</v>
      </c>
      <c r="F16" s="79">
        <v>-642</v>
      </c>
      <c r="H16" s="79">
        <v>-448</v>
      </c>
      <c r="J16" s="79">
        <v>-438</v>
      </c>
      <c r="L16" s="79">
        <v>-416</v>
      </c>
      <c r="N16" s="79">
        <v>-392</v>
      </c>
      <c r="P16" s="79">
        <v>-105</v>
      </c>
      <c r="R16" s="79">
        <v>-54</v>
      </c>
      <c r="T16" s="87">
        <v>-53</v>
      </c>
      <c r="V16" s="87">
        <v>-51</v>
      </c>
      <c r="Z16" s="89"/>
      <c r="AA16" s="89"/>
      <c r="AB16" s="89"/>
      <c r="AC16" s="89"/>
      <c r="AD16" s="89"/>
      <c r="AE16" s="89"/>
    </row>
    <row r="17" spans="1:33" x14ac:dyDescent="0.6">
      <c r="B17" t="s">
        <v>67</v>
      </c>
      <c r="D17" s="75">
        <v>124</v>
      </c>
      <c r="F17" s="80">
        <v>114</v>
      </c>
      <c r="H17" s="80">
        <v>40</v>
      </c>
      <c r="J17" s="80">
        <v>3</v>
      </c>
      <c r="L17" s="80">
        <v>18</v>
      </c>
      <c r="N17" s="80">
        <v>22</v>
      </c>
      <c r="P17" s="80">
        <v>11</v>
      </c>
      <c r="R17" s="80">
        <v>4</v>
      </c>
      <c r="T17" s="88">
        <v>2</v>
      </c>
      <c r="V17" s="88">
        <v>2</v>
      </c>
      <c r="AF17" s="5"/>
      <c r="AG17" s="4"/>
    </row>
    <row r="18" spans="1:33" ht="13.75" thickBot="1" x14ac:dyDescent="0.75">
      <c r="A18" t="s">
        <v>3</v>
      </c>
      <c r="D18" s="76">
        <f>+D12-SUM(D14:D17)</f>
        <v>9889</v>
      </c>
      <c r="F18" s="81">
        <f>+F12-SUM(F14:F17)</f>
        <v>9810</v>
      </c>
      <c r="H18" s="81">
        <f>+H12-SUM(H14:H17)</f>
        <v>9634</v>
      </c>
      <c r="J18" s="81">
        <f>+J12-SUM(J14:J17)</f>
        <v>9271</v>
      </c>
      <c r="L18" s="81">
        <f>+L12-SUM(L14:L17)</f>
        <v>8794</v>
      </c>
      <c r="N18" s="81">
        <f>+N12-SUM(N14:N17)</f>
        <v>8484</v>
      </c>
      <c r="P18" s="81">
        <f>+P12-SUM(P14:P17)</f>
        <v>9603</v>
      </c>
      <c r="R18" s="81">
        <v>9899</v>
      </c>
      <c r="T18" s="91">
        <v>9657</v>
      </c>
      <c r="V18" s="91">
        <v>9415</v>
      </c>
      <c r="AF18" s="5"/>
      <c r="AG18" s="5"/>
    </row>
    <row r="19" spans="1:33" x14ac:dyDescent="0.6">
      <c r="D19" s="24"/>
      <c r="F19" s="32"/>
      <c r="H19" s="24"/>
      <c r="J19" s="32"/>
      <c r="L19" s="32"/>
      <c r="N19" s="32"/>
      <c r="P19" s="32"/>
      <c r="R19" s="32"/>
      <c r="T19" s="4"/>
      <c r="V19" s="4"/>
    </row>
    <row r="20" spans="1:33" x14ac:dyDescent="0.6">
      <c r="A20" s="46" t="s">
        <v>63</v>
      </c>
      <c r="B20" s="46"/>
      <c r="D20" s="24"/>
      <c r="F20" s="32"/>
      <c r="H20" s="24"/>
      <c r="J20" s="32"/>
      <c r="L20" s="32"/>
      <c r="N20" s="32"/>
      <c r="P20" s="32"/>
      <c r="R20" s="32"/>
      <c r="T20" s="4"/>
      <c r="V20" s="4"/>
    </row>
    <row r="21" spans="1:33" x14ac:dyDescent="0.6">
      <c r="A21" t="s">
        <v>4</v>
      </c>
      <c r="D21" s="24"/>
      <c r="F21" s="32"/>
      <c r="H21" s="24"/>
      <c r="J21" s="32"/>
      <c r="L21" s="32"/>
      <c r="N21" s="32"/>
      <c r="P21" s="32"/>
      <c r="R21" s="32"/>
      <c r="T21" s="4"/>
      <c r="V21" s="4"/>
    </row>
    <row r="22" spans="1:33" x14ac:dyDescent="0.6">
      <c r="B22" t="s">
        <v>33</v>
      </c>
      <c r="D22" s="24">
        <v>143124</v>
      </c>
      <c r="F22" s="32">
        <v>138657</v>
      </c>
      <c r="H22" s="32">
        <v>132792</v>
      </c>
      <c r="J22" s="32">
        <v>125827</v>
      </c>
      <c r="L22" s="32">
        <v>120523</v>
      </c>
      <c r="N22" s="32">
        <v>117157</v>
      </c>
      <c r="P22" s="32">
        <v>113295</v>
      </c>
      <c r="R22" s="32">
        <v>109824</v>
      </c>
      <c r="T22" s="4">
        <v>106886</v>
      </c>
      <c r="V22" s="4">
        <v>104479</v>
      </c>
      <c r="Z22" s="4"/>
      <c r="AA22" s="4"/>
      <c r="AB22" s="5"/>
      <c r="AC22" s="5"/>
      <c r="AD22" s="5"/>
      <c r="AE22" s="5"/>
      <c r="AF22" s="5"/>
      <c r="AG22" s="4"/>
    </row>
    <row r="23" spans="1:33" x14ac:dyDescent="0.6">
      <c r="B23" t="s">
        <v>34</v>
      </c>
      <c r="D23" s="24">
        <v>36</v>
      </c>
      <c r="F23" s="32">
        <v>16</v>
      </c>
      <c r="H23" s="32">
        <v>74</v>
      </c>
      <c r="J23" s="32">
        <v>134</v>
      </c>
      <c r="L23" s="32">
        <v>351</v>
      </c>
      <c r="N23" s="32">
        <v>213</v>
      </c>
      <c r="P23" s="32">
        <v>198</v>
      </c>
      <c r="R23" s="32">
        <v>268</v>
      </c>
      <c r="T23" s="4">
        <v>440</v>
      </c>
      <c r="V23" s="4">
        <v>382</v>
      </c>
      <c r="Z23" s="4"/>
      <c r="AA23" s="4"/>
      <c r="AB23" s="5"/>
      <c r="AC23" s="5"/>
      <c r="AD23" s="5"/>
      <c r="AE23" s="5"/>
      <c r="AF23" s="5"/>
      <c r="AG23" s="4"/>
    </row>
    <row r="24" spans="1:33" x14ac:dyDescent="0.6">
      <c r="B24" t="s">
        <v>35</v>
      </c>
      <c r="D24" s="25">
        <v>5487</v>
      </c>
      <c r="F24" s="47">
        <v>5706</v>
      </c>
      <c r="H24" s="47">
        <v>9681</v>
      </c>
      <c r="J24" s="47">
        <v>8359</v>
      </c>
      <c r="L24" s="47">
        <v>6350</v>
      </c>
      <c r="N24" s="47">
        <v>4231</v>
      </c>
      <c r="P24" s="47">
        <v>6559</v>
      </c>
      <c r="R24" s="47">
        <v>7606</v>
      </c>
      <c r="T24" s="6">
        <v>4061</v>
      </c>
      <c r="V24" s="6">
        <v>5327</v>
      </c>
      <c r="Z24" s="4"/>
      <c r="AA24" s="4"/>
      <c r="AB24" s="5"/>
      <c r="AC24" s="5"/>
      <c r="AD24" s="5"/>
      <c r="AE24" s="5"/>
      <c r="AF24" s="5"/>
      <c r="AG24" s="5"/>
    </row>
    <row r="25" spans="1:33" x14ac:dyDescent="0.6">
      <c r="D25" s="24">
        <f>+D22+D23+D24</f>
        <v>148647</v>
      </c>
      <c r="F25" s="32">
        <f>+F22+F23+F24</f>
        <v>144379</v>
      </c>
      <c r="H25" s="32">
        <f>+H22+H23+H24</f>
        <v>142547</v>
      </c>
      <c r="J25" s="32">
        <f>+J22+J23+J24</f>
        <v>134320</v>
      </c>
      <c r="L25" s="32">
        <f>+L22+L23+L24</f>
        <v>127224</v>
      </c>
      <c r="N25" s="32">
        <f>+N22+N23+N24</f>
        <v>121601</v>
      </c>
      <c r="P25" s="32">
        <f>+P22+P23+P24</f>
        <v>120052</v>
      </c>
      <c r="R25" s="32">
        <v>117698</v>
      </c>
      <c r="T25" s="4">
        <v>111387</v>
      </c>
      <c r="V25" s="4">
        <v>110188</v>
      </c>
      <c r="Z25" s="4"/>
      <c r="AA25" s="4"/>
      <c r="AB25" s="5"/>
      <c r="AC25" s="5"/>
      <c r="AD25" s="5"/>
      <c r="AE25" s="5"/>
      <c r="AF25" s="5"/>
      <c r="AG25" s="5"/>
    </row>
    <row r="26" spans="1:33" x14ac:dyDescent="0.6">
      <c r="B26" t="s">
        <v>36</v>
      </c>
      <c r="D26" s="25">
        <v>28641</v>
      </c>
      <c r="F26" s="47">
        <v>32472</v>
      </c>
      <c r="H26" s="47">
        <v>27881</v>
      </c>
      <c r="J26" s="47">
        <v>25311</v>
      </c>
      <c r="L26" s="47">
        <v>23046</v>
      </c>
      <c r="N26" s="47">
        <v>28115</v>
      </c>
      <c r="P26" s="47">
        <v>24699</v>
      </c>
      <c r="R26" s="47">
        <v>22565</v>
      </c>
      <c r="T26" s="6">
        <v>21474</v>
      </c>
      <c r="V26" s="6">
        <v>18565</v>
      </c>
      <c r="Z26" s="4"/>
      <c r="AA26" s="4"/>
      <c r="AB26" s="5"/>
      <c r="AC26" s="5"/>
      <c r="AD26" s="5"/>
      <c r="AE26" s="5"/>
      <c r="AF26" s="5"/>
      <c r="AG26" s="5"/>
    </row>
    <row r="27" spans="1:33" x14ac:dyDescent="0.6">
      <c r="B27" t="s">
        <v>37</v>
      </c>
      <c r="D27" s="24">
        <f>+D25-D26</f>
        <v>120006</v>
      </c>
      <c r="F27" s="32">
        <f>+F25-F26</f>
        <v>111907</v>
      </c>
      <c r="H27" s="32">
        <f>+H25-H26</f>
        <v>114666</v>
      </c>
      <c r="J27" s="32">
        <f>+J25-J26</f>
        <v>109009</v>
      </c>
      <c r="L27" s="32">
        <f>+L25-L26</f>
        <v>104178</v>
      </c>
      <c r="N27" s="32">
        <f>+N25-N26</f>
        <v>93486</v>
      </c>
      <c r="P27" s="32">
        <f>+P25-P26</f>
        <v>95353</v>
      </c>
      <c r="R27" s="32">
        <v>95133</v>
      </c>
      <c r="T27" s="4">
        <v>89913</v>
      </c>
      <c r="V27" s="4">
        <v>91623</v>
      </c>
      <c r="Z27" s="4"/>
      <c r="AA27" s="4"/>
      <c r="AB27" s="5"/>
      <c r="AC27" s="5"/>
      <c r="AD27" s="5"/>
      <c r="AE27" s="5"/>
      <c r="AF27" s="5"/>
      <c r="AG27" s="5"/>
    </row>
    <row r="28" spans="1:33" x14ac:dyDescent="0.6">
      <c r="B28" t="s">
        <v>38</v>
      </c>
      <c r="D28" s="25">
        <v>647</v>
      </c>
      <c r="F28" s="47">
        <v>1183</v>
      </c>
      <c r="H28" s="47">
        <v>465</v>
      </c>
      <c r="J28" s="47">
        <v>606</v>
      </c>
      <c r="L28" s="47">
        <v>555</v>
      </c>
      <c r="N28" s="47">
        <v>9</v>
      </c>
      <c r="P28" s="47">
        <v>81</v>
      </c>
      <c r="R28" s="47">
        <v>-21</v>
      </c>
      <c r="T28" s="6">
        <v>-279</v>
      </c>
      <c r="V28" s="6">
        <v>113</v>
      </c>
      <c r="AF28" s="5"/>
      <c r="AG28" s="5"/>
    </row>
    <row r="29" spans="1:33" ht="13.75" thickBot="1" x14ac:dyDescent="0.75">
      <c r="D29" s="72">
        <f>+D27+D28</f>
        <v>120653</v>
      </c>
      <c r="F29" s="48">
        <f>+F27+F28</f>
        <v>113090</v>
      </c>
      <c r="H29" s="48">
        <f>+H27+H28</f>
        <v>115131</v>
      </c>
      <c r="J29" s="48">
        <f>+J27+J28</f>
        <v>109615</v>
      </c>
      <c r="L29" s="48">
        <f>+L27+L28</f>
        <v>104733</v>
      </c>
      <c r="N29" s="48">
        <f>+N27+N28</f>
        <v>93495</v>
      </c>
      <c r="P29" s="48">
        <f>+P27+P28</f>
        <v>95434</v>
      </c>
      <c r="R29" s="48">
        <v>95112</v>
      </c>
      <c r="T29" s="49">
        <v>89634</v>
      </c>
      <c r="V29" s="49">
        <v>91736</v>
      </c>
      <c r="AF29" s="5"/>
      <c r="AG29" s="5"/>
    </row>
    <row r="30" spans="1:33" x14ac:dyDescent="0.6">
      <c r="A30" t="s">
        <v>5</v>
      </c>
      <c r="D30" s="24"/>
      <c r="F30" s="32"/>
      <c r="H30" s="24"/>
      <c r="J30" s="32"/>
      <c r="L30" s="32"/>
      <c r="N30" s="32"/>
      <c r="P30" s="32"/>
      <c r="R30" s="32"/>
      <c r="T30" s="4"/>
      <c r="V30" s="4"/>
      <c r="AF30" s="5"/>
      <c r="AG30" s="4"/>
    </row>
    <row r="31" spans="1:33" x14ac:dyDescent="0.6">
      <c r="B31" s="92" t="s">
        <v>60</v>
      </c>
      <c r="D31" s="24">
        <v>56036</v>
      </c>
      <c r="F31" s="32">
        <v>54364</v>
      </c>
      <c r="H31" s="32">
        <v>52528</v>
      </c>
      <c r="J31" s="32">
        <v>49934</v>
      </c>
      <c r="L31" s="32">
        <v>47807</v>
      </c>
      <c r="N31" s="32">
        <v>46205</v>
      </c>
      <c r="P31" s="32">
        <v>46569</v>
      </c>
      <c r="R31" s="32">
        <v>44736</v>
      </c>
      <c r="T31" s="4">
        <v>42147</v>
      </c>
      <c r="V31" s="4">
        <v>42307</v>
      </c>
      <c r="Z31" s="4"/>
      <c r="AA31" s="4"/>
      <c r="AB31" s="5"/>
      <c r="AC31" s="5"/>
      <c r="AD31" s="5"/>
      <c r="AE31" s="5"/>
      <c r="AF31" s="5"/>
      <c r="AG31" s="5"/>
    </row>
    <row r="32" spans="1:33" x14ac:dyDescent="0.6">
      <c r="B32" t="s">
        <v>39</v>
      </c>
      <c r="D32" s="24">
        <v>40860</v>
      </c>
      <c r="F32" s="32">
        <v>35967</v>
      </c>
      <c r="H32" s="32">
        <v>40680</v>
      </c>
      <c r="J32" s="32">
        <v>38328</v>
      </c>
      <c r="L32" s="32">
        <v>37146</v>
      </c>
      <c r="N32" s="32">
        <v>29792</v>
      </c>
      <c r="P32" s="32">
        <v>32274</v>
      </c>
      <c r="R32" s="32">
        <v>34251</v>
      </c>
      <c r="T32" s="4">
        <v>28885</v>
      </c>
      <c r="V32" s="4">
        <v>30730</v>
      </c>
      <c r="Z32" s="4"/>
      <c r="AA32" s="4"/>
      <c r="AB32" s="5"/>
      <c r="AC32" s="5"/>
      <c r="AD32" s="5"/>
      <c r="AE32" s="5"/>
      <c r="AF32" s="5"/>
      <c r="AG32" s="4"/>
    </row>
    <row r="33" spans="1:33" x14ac:dyDescent="0.6">
      <c r="B33" t="s">
        <v>40</v>
      </c>
      <c r="D33" s="24">
        <v>20709</v>
      </c>
      <c r="F33" s="32">
        <v>20230</v>
      </c>
      <c r="H33" s="32">
        <v>18995</v>
      </c>
      <c r="J33" s="32">
        <v>18244</v>
      </c>
      <c r="L33" s="32">
        <v>17761</v>
      </c>
      <c r="N33" s="32">
        <v>16020</v>
      </c>
      <c r="P33" s="32">
        <v>15650</v>
      </c>
      <c r="R33" s="32">
        <v>15379</v>
      </c>
      <c r="T33" s="4">
        <v>17816</v>
      </c>
      <c r="V33" s="4">
        <v>17764</v>
      </c>
      <c r="Z33" s="4"/>
      <c r="AA33" s="4"/>
      <c r="AB33" s="5"/>
      <c r="AC33" s="5"/>
      <c r="AD33" s="5"/>
      <c r="AE33" s="5"/>
      <c r="AF33" s="5"/>
      <c r="AG33" s="4"/>
    </row>
    <row r="34" spans="1:33" x14ac:dyDescent="0.6">
      <c r="B34" t="s">
        <v>67</v>
      </c>
      <c r="D34" s="25">
        <v>3048</v>
      </c>
      <c r="F34" s="47">
        <v>2529</v>
      </c>
      <c r="H34" s="47">
        <v>2928</v>
      </c>
      <c r="J34" s="47">
        <v>3109</v>
      </c>
      <c r="L34" s="47">
        <v>2019</v>
      </c>
      <c r="N34" s="47">
        <v>1478</v>
      </c>
      <c r="P34" s="47">
        <v>941</v>
      </c>
      <c r="R34" s="47">
        <v>746</v>
      </c>
      <c r="T34" s="6">
        <v>786</v>
      </c>
      <c r="V34" s="6">
        <v>935</v>
      </c>
      <c r="AF34" s="5"/>
      <c r="AG34" s="5"/>
    </row>
    <row r="35" spans="1:33" ht="13.75" thickBot="1" x14ac:dyDescent="0.75">
      <c r="D35" s="77">
        <f>SUM(D31:D34)</f>
        <v>120653</v>
      </c>
      <c r="F35" s="50">
        <f>SUM(F31:F34)</f>
        <v>113090</v>
      </c>
      <c r="H35" s="50">
        <f>SUM(H31:H34)</f>
        <v>115131</v>
      </c>
      <c r="J35" s="50">
        <f>SUM(J31:J34)</f>
        <v>109615</v>
      </c>
      <c r="L35" s="50">
        <f>SUM(L31:L34)</f>
        <v>104733</v>
      </c>
      <c r="N35" s="50">
        <f>SUM(N31:N34)</f>
        <v>93495</v>
      </c>
      <c r="P35" s="50">
        <f>SUM(P31:P34)</f>
        <v>95434</v>
      </c>
      <c r="R35" s="50">
        <v>95112</v>
      </c>
      <c r="T35" s="51">
        <v>89634</v>
      </c>
      <c r="V35" s="51">
        <v>91736</v>
      </c>
      <c r="AF35" s="5"/>
      <c r="AG35" s="5"/>
    </row>
    <row r="36" spans="1:33" x14ac:dyDescent="0.6">
      <c r="D36" s="52"/>
      <c r="F36" s="82"/>
      <c r="H36" s="52"/>
      <c r="J36" s="82"/>
      <c r="L36" s="82"/>
      <c r="N36" s="82"/>
      <c r="P36" s="82"/>
      <c r="R36" s="82"/>
      <c r="V36" s="4"/>
    </row>
    <row r="37" spans="1:33" x14ac:dyDescent="0.6">
      <c r="A37" s="46" t="s">
        <v>64</v>
      </c>
      <c r="D37" s="52"/>
      <c r="F37" s="82"/>
      <c r="H37" s="52"/>
      <c r="J37" s="82"/>
      <c r="L37" s="82"/>
      <c r="N37" s="82"/>
      <c r="P37" s="82"/>
      <c r="R37" s="82"/>
    </row>
    <row r="38" spans="1:33" x14ac:dyDescent="0.6">
      <c r="A38" t="s">
        <v>18</v>
      </c>
      <c r="D38" s="2">
        <v>50649</v>
      </c>
      <c r="F38" s="79">
        <v>50288</v>
      </c>
      <c r="H38" s="79">
        <v>50919</v>
      </c>
      <c r="J38" s="79">
        <v>45222</v>
      </c>
      <c r="L38" s="79">
        <v>41798</v>
      </c>
      <c r="N38" s="79">
        <v>40473</v>
      </c>
      <c r="P38" s="79">
        <v>40982</v>
      </c>
      <c r="R38" s="79">
        <v>39161</v>
      </c>
      <c r="T38" s="87">
        <v>37120</v>
      </c>
      <c r="V38" s="87">
        <v>38087</v>
      </c>
      <c r="AD38" s="87"/>
      <c r="AE38" s="87"/>
      <c r="AF38" s="87"/>
      <c r="AG38" s="5"/>
    </row>
    <row r="39" spans="1:33" x14ac:dyDescent="0.6">
      <c r="A39" t="s">
        <v>19</v>
      </c>
      <c r="D39" s="2">
        <v>10818</v>
      </c>
      <c r="F39" s="79">
        <v>11670</v>
      </c>
      <c r="H39" s="79">
        <v>12573</v>
      </c>
      <c r="J39" s="79">
        <v>11222</v>
      </c>
      <c r="L39" s="79">
        <v>8882</v>
      </c>
      <c r="N39" s="79">
        <v>9097</v>
      </c>
      <c r="P39" s="79">
        <v>8922</v>
      </c>
      <c r="R39" s="79">
        <v>8068</v>
      </c>
      <c r="T39" s="87">
        <v>7292</v>
      </c>
      <c r="V39" s="87">
        <v>7630</v>
      </c>
      <c r="AD39" s="87"/>
      <c r="AE39" s="87"/>
      <c r="AF39" s="87"/>
      <c r="AG39" s="4"/>
    </row>
    <row r="40" spans="1:33" x14ac:dyDescent="0.6">
      <c r="A40" t="s">
        <v>20</v>
      </c>
      <c r="D40" s="2">
        <v>5683</v>
      </c>
      <c r="F40" s="79">
        <v>5380</v>
      </c>
      <c r="H40" s="79">
        <v>5313</v>
      </c>
      <c r="J40" s="79">
        <v>5434</v>
      </c>
      <c r="L40" s="79">
        <v>5011</v>
      </c>
      <c r="N40" s="79">
        <v>4753</v>
      </c>
      <c r="P40" s="79">
        <v>4931</v>
      </c>
      <c r="R40" s="79">
        <v>4706</v>
      </c>
      <c r="T40" s="87">
        <v>4375</v>
      </c>
      <c r="V40" s="87">
        <v>4143</v>
      </c>
      <c r="AD40" s="87"/>
      <c r="AE40" s="87"/>
      <c r="AF40" s="87"/>
      <c r="AG40" s="4"/>
    </row>
    <row r="41" spans="1:33" x14ac:dyDescent="0.6">
      <c r="A41" s="1"/>
      <c r="H41" s="1"/>
      <c r="L41"/>
      <c r="R41" s="32"/>
      <c r="T41" s="4"/>
      <c r="V41" s="4"/>
    </row>
    <row r="42" spans="1:33" x14ac:dyDescent="0.6">
      <c r="A42" s="1" t="s">
        <v>21</v>
      </c>
      <c r="H42" s="1"/>
      <c r="L42"/>
      <c r="R42" s="32"/>
      <c r="T42" s="4"/>
      <c r="V42" s="4"/>
    </row>
    <row r="43" spans="1:33" x14ac:dyDescent="0.6">
      <c r="A43" s="46" t="s">
        <v>6</v>
      </c>
      <c r="E43" s="1"/>
      <c r="G43" s="1"/>
      <c r="H43" s="1"/>
      <c r="I43" s="1"/>
      <c r="K43" s="1"/>
      <c r="L43"/>
      <c r="M43" s="1"/>
      <c r="O43" s="1"/>
      <c r="Q43" s="1"/>
      <c r="R43" s="82"/>
      <c r="S43" s="1"/>
      <c r="U43" s="1"/>
      <c r="W43" s="1"/>
      <c r="X43" s="1"/>
    </row>
    <row r="44" spans="1:33" ht="15" x14ac:dyDescent="0.6">
      <c r="A44" t="s">
        <v>31</v>
      </c>
      <c r="D44" s="24">
        <v>2830</v>
      </c>
      <c r="E44" s="1"/>
      <c r="F44" s="32">
        <v>2790</v>
      </c>
      <c r="G44" s="1"/>
      <c r="H44" s="32">
        <v>2752</v>
      </c>
      <c r="I44" s="1"/>
      <c r="J44" s="32">
        <v>2711</v>
      </c>
      <c r="K44" s="1"/>
      <c r="L44" s="32">
        <v>2672</v>
      </c>
      <c r="M44" s="1"/>
      <c r="N44" s="32">
        <v>2636</v>
      </c>
      <c r="O44" s="1"/>
      <c r="P44" s="32">
        <v>2597</v>
      </c>
      <c r="Q44" s="1"/>
      <c r="R44" s="32">
        <v>2556</v>
      </c>
      <c r="S44" s="1"/>
      <c r="T44" s="4">
        <v>2524</v>
      </c>
      <c r="U44" s="1"/>
      <c r="V44" s="4">
        <v>2485</v>
      </c>
      <c r="W44" s="1"/>
      <c r="X44" s="1"/>
      <c r="Y44" s="93"/>
      <c r="Z44" s="93"/>
      <c r="AA44" s="93"/>
      <c r="AB44" s="5"/>
      <c r="AC44" s="5"/>
      <c r="AD44" s="5"/>
      <c r="AE44" s="5"/>
      <c r="AF44" s="7"/>
      <c r="AG44" s="93"/>
    </row>
    <row r="45" spans="1:33" x14ac:dyDescent="0.6">
      <c r="A45" t="s">
        <v>7</v>
      </c>
      <c r="D45" s="52"/>
      <c r="F45" s="82"/>
      <c r="H45" s="52"/>
      <c r="J45" s="82"/>
      <c r="L45" s="82"/>
      <c r="N45" s="82"/>
      <c r="P45" s="82"/>
      <c r="R45" s="82"/>
    </row>
    <row r="46" spans="1:33" ht="15" x14ac:dyDescent="0.6">
      <c r="B46" t="s">
        <v>41</v>
      </c>
      <c r="D46" s="53">
        <v>13882</v>
      </c>
      <c r="E46" s="94"/>
      <c r="F46" s="54">
        <v>13673</v>
      </c>
      <c r="G46" s="94"/>
      <c r="H46" s="54">
        <v>13232.682000000003</v>
      </c>
      <c r="I46" s="94"/>
      <c r="J46" s="54">
        <v>13423</v>
      </c>
      <c r="K46" s="94"/>
      <c r="L46" s="54">
        <v>12878</v>
      </c>
      <c r="M46" s="94"/>
      <c r="N46" s="54">
        <v>13584</v>
      </c>
      <c r="O46" s="94"/>
      <c r="P46" s="54">
        <v>13425</v>
      </c>
      <c r="Q46" s="94"/>
      <c r="R46" s="54">
        <v>13220</v>
      </c>
      <c r="S46" s="94"/>
      <c r="T46" s="8">
        <v>13234</v>
      </c>
      <c r="U46" s="94"/>
      <c r="V46" s="8">
        <v>13209</v>
      </c>
      <c r="W46" s="94"/>
      <c r="X46" s="94"/>
      <c r="Y46" s="95"/>
      <c r="Z46" s="96"/>
      <c r="AA46" s="97"/>
      <c r="AB46" s="87"/>
      <c r="AC46" s="87"/>
      <c r="AD46" s="87"/>
      <c r="AE46" s="87"/>
      <c r="AF46" s="18"/>
      <c r="AG46" s="98"/>
    </row>
    <row r="47" spans="1:33" ht="15" x14ac:dyDescent="0.6">
      <c r="B47" t="s">
        <v>42</v>
      </c>
      <c r="D47" s="55">
        <v>1573</v>
      </c>
      <c r="F47" s="33">
        <v>1594</v>
      </c>
      <c r="H47" s="33">
        <v>1614.9459999999999</v>
      </c>
      <c r="J47" s="33">
        <v>1665</v>
      </c>
      <c r="L47" s="33">
        <v>1616</v>
      </c>
      <c r="N47" s="33">
        <v>1663</v>
      </c>
      <c r="P47" s="33">
        <v>1704</v>
      </c>
      <c r="R47" s="33">
        <v>1740</v>
      </c>
      <c r="T47" s="5">
        <v>1751</v>
      </c>
      <c r="V47" s="5">
        <v>1791</v>
      </c>
      <c r="Y47" s="93"/>
      <c r="Z47" s="87"/>
      <c r="AA47" s="99"/>
      <c r="AB47" s="87"/>
      <c r="AC47" s="87"/>
      <c r="AD47" s="87"/>
      <c r="AE47" s="87"/>
      <c r="AF47" s="18"/>
      <c r="AG47" s="98"/>
    </row>
    <row r="48" spans="1:33" ht="15" x14ac:dyDescent="0.6">
      <c r="B48" t="s">
        <v>43</v>
      </c>
      <c r="D48" s="55">
        <v>10204</v>
      </c>
      <c r="F48" s="33">
        <v>9929</v>
      </c>
      <c r="H48" s="33">
        <v>10113.346000000001</v>
      </c>
      <c r="J48" s="33">
        <v>10525</v>
      </c>
      <c r="L48" s="33">
        <v>10298</v>
      </c>
      <c r="N48" s="33">
        <v>9451</v>
      </c>
      <c r="P48" s="33">
        <v>9191</v>
      </c>
      <c r="R48" s="33">
        <v>9217</v>
      </c>
      <c r="T48" s="5">
        <v>9394</v>
      </c>
      <c r="V48" s="5">
        <v>9228</v>
      </c>
      <c r="Y48" s="93"/>
      <c r="Z48" s="87"/>
      <c r="AA48" s="99"/>
      <c r="AB48" s="87"/>
      <c r="AC48" s="87"/>
      <c r="AD48" s="87"/>
      <c r="AE48" s="87"/>
      <c r="AF48" s="18"/>
      <c r="AG48" s="98"/>
    </row>
    <row r="49" spans="1:33" ht="15" x14ac:dyDescent="0.6">
      <c r="B49" t="s">
        <v>44</v>
      </c>
      <c r="D49" s="56">
        <v>10466</v>
      </c>
      <c r="F49" s="47">
        <v>10196</v>
      </c>
      <c r="H49" s="47">
        <v>9863.2300000000014</v>
      </c>
      <c r="J49" s="47">
        <v>9742</v>
      </c>
      <c r="L49" s="47">
        <v>9171</v>
      </c>
      <c r="N49" s="47">
        <v>9586</v>
      </c>
      <c r="P49" s="47">
        <v>9342</v>
      </c>
      <c r="R49" s="47">
        <v>8987</v>
      </c>
      <c r="T49" s="6">
        <v>8858</v>
      </c>
      <c r="V49" s="6">
        <v>8805</v>
      </c>
      <c r="Y49" s="93"/>
      <c r="Z49" s="87"/>
      <c r="AA49" s="99"/>
      <c r="AB49" s="87"/>
      <c r="AC49" s="87"/>
      <c r="AD49" s="87"/>
      <c r="AE49" s="87"/>
      <c r="AF49" s="18"/>
      <c r="AG49" s="98"/>
    </row>
    <row r="50" spans="1:33" ht="15" x14ac:dyDescent="0.6">
      <c r="B50" t="s">
        <v>45</v>
      </c>
      <c r="D50" s="53">
        <f>SUM(D46:D49)</f>
        <v>36125</v>
      </c>
      <c r="F50" s="54">
        <f>SUM(F46:F49)</f>
        <v>35392</v>
      </c>
      <c r="H50" s="33">
        <f>SUM(H46:H49)</f>
        <v>34824.204000000005</v>
      </c>
      <c r="J50" s="33">
        <f>SUM(J46:J49)</f>
        <v>35355</v>
      </c>
      <c r="L50" s="54">
        <f>SUM(L46:L49)</f>
        <v>33963</v>
      </c>
      <c r="N50" s="54">
        <f>SUM(N46:N49)</f>
        <v>34284</v>
      </c>
      <c r="P50" s="54">
        <f>SUM(P46:P49)</f>
        <v>33662</v>
      </c>
      <c r="R50" s="54">
        <f>SUM(R46:R49)</f>
        <v>33164</v>
      </c>
      <c r="T50" s="5">
        <v>33237</v>
      </c>
      <c r="V50" s="8">
        <v>33033</v>
      </c>
      <c r="Y50" s="93"/>
      <c r="Z50" s="87"/>
      <c r="AA50" s="99"/>
      <c r="AB50" s="87"/>
      <c r="AC50" s="87"/>
      <c r="AD50" s="87"/>
      <c r="AE50" s="87"/>
      <c r="AF50" s="18"/>
      <c r="AG50" s="98"/>
    </row>
    <row r="51" spans="1:33" ht="15" x14ac:dyDescent="0.6">
      <c r="B51" t="s">
        <v>46</v>
      </c>
      <c r="D51" s="57">
        <v>0</v>
      </c>
      <c r="F51" s="85">
        <v>0</v>
      </c>
      <c r="H51" s="90">
        <v>0</v>
      </c>
      <c r="J51" s="90">
        <v>0</v>
      </c>
      <c r="L51" s="85">
        <v>0</v>
      </c>
      <c r="N51" s="85">
        <v>0</v>
      </c>
      <c r="P51" s="47">
        <f>411+145</f>
        <v>556</v>
      </c>
      <c r="R51" s="47">
        <v>1341</v>
      </c>
      <c r="T51" s="6">
        <v>1205</v>
      </c>
      <c r="V51" s="6">
        <v>1187</v>
      </c>
      <c r="Z51" s="87"/>
      <c r="AA51" s="99"/>
      <c r="AB51" s="87"/>
      <c r="AC51" s="87"/>
      <c r="AD51" s="87"/>
      <c r="AE51" s="87"/>
      <c r="AF51" s="18"/>
      <c r="AG51" s="98"/>
    </row>
    <row r="52" spans="1:33" x14ac:dyDescent="0.6">
      <c r="B52" t="s">
        <v>47</v>
      </c>
      <c r="D52" s="58">
        <f>SUM(D50:D51)</f>
        <v>36125</v>
      </c>
      <c r="E52" s="100"/>
      <c r="F52" s="59">
        <f>SUM(F50:F51)</f>
        <v>35392</v>
      </c>
      <c r="G52" s="100"/>
      <c r="H52" s="59">
        <f>SUM(H50:H51)</f>
        <v>34824.204000000005</v>
      </c>
      <c r="I52" s="100"/>
      <c r="J52" s="59">
        <f>SUM(J50:J51)</f>
        <v>35355</v>
      </c>
      <c r="K52" s="100"/>
      <c r="L52" s="59">
        <f>SUM(L50:L51)</f>
        <v>33963</v>
      </c>
      <c r="M52" s="100"/>
      <c r="N52" s="59">
        <f>+N50+N51</f>
        <v>34284</v>
      </c>
      <c r="O52" s="100"/>
      <c r="P52" s="59">
        <f>+P50+P51</f>
        <v>34218</v>
      </c>
      <c r="Q52" s="100"/>
      <c r="R52" s="59">
        <f>+R50+R51</f>
        <v>34505</v>
      </c>
      <c r="S52" s="100"/>
      <c r="T52" s="60">
        <v>34442</v>
      </c>
      <c r="U52" s="100"/>
      <c r="V52" s="60">
        <v>34220</v>
      </c>
      <c r="W52" s="100"/>
      <c r="X52" s="100"/>
      <c r="Y52" s="6"/>
      <c r="Z52" s="88"/>
      <c r="AA52" s="101"/>
      <c r="AB52" s="87"/>
      <c r="AC52" s="87"/>
      <c r="AD52" s="87"/>
      <c r="AE52" s="87"/>
      <c r="AF52" s="98"/>
      <c r="AG52" s="98"/>
    </row>
    <row r="53" spans="1:33" ht="6" customHeight="1" x14ac:dyDescent="0.6">
      <c r="D53" s="26"/>
      <c r="F53" s="30"/>
      <c r="H53" s="26"/>
      <c r="J53" s="30"/>
      <c r="L53" s="30"/>
      <c r="N53" s="30"/>
      <c r="P53" s="30"/>
      <c r="R53" s="30"/>
      <c r="T53" s="9"/>
      <c r="V53" s="9"/>
      <c r="Y53" s="93"/>
      <c r="Z53" s="93"/>
      <c r="AA53" s="93"/>
      <c r="AB53" s="93"/>
      <c r="AC53" s="93"/>
      <c r="AD53" s="93"/>
      <c r="AE53" s="93"/>
      <c r="AF53" s="7"/>
      <c r="AG53" s="93"/>
    </row>
    <row r="54" spans="1:33" ht="15" x14ac:dyDescent="0.6">
      <c r="B54" t="s">
        <v>48</v>
      </c>
      <c r="D54" s="27">
        <v>2.0710895117540686</v>
      </c>
      <c r="F54" s="61">
        <v>1.630463685544671</v>
      </c>
      <c r="H54" s="61">
        <v>-1.5013322019516189</v>
      </c>
      <c r="J54" s="61">
        <v>4.0999999999999996</v>
      </c>
      <c r="L54" s="61">
        <v>-0.9</v>
      </c>
      <c r="N54" s="61">
        <v>0.2</v>
      </c>
      <c r="P54" s="61">
        <v>-0.8</v>
      </c>
      <c r="R54" s="61">
        <v>0.2</v>
      </c>
      <c r="T54" s="12">
        <v>0.6</v>
      </c>
      <c r="V54" s="10">
        <v>0.2</v>
      </c>
      <c r="Y54" s="102"/>
      <c r="Z54" s="102"/>
      <c r="AA54" s="102"/>
      <c r="AB54" s="102"/>
      <c r="AC54" s="102"/>
      <c r="AD54" s="102"/>
      <c r="AE54" s="102"/>
      <c r="AF54" s="7"/>
    </row>
    <row r="55" spans="1:33" x14ac:dyDescent="0.6">
      <c r="B55" s="92" t="s">
        <v>69</v>
      </c>
      <c r="D55" s="24">
        <v>340</v>
      </c>
      <c r="E55" s="87"/>
      <c r="F55" s="32">
        <v>172.2</v>
      </c>
      <c r="G55" s="87"/>
      <c r="H55" s="32">
        <v>100.3</v>
      </c>
      <c r="I55" s="87"/>
      <c r="J55" s="32">
        <v>15.45</v>
      </c>
      <c r="K55" s="87"/>
      <c r="L55" s="32">
        <v>5.4</v>
      </c>
      <c r="M55" s="87"/>
      <c r="N55" s="32">
        <v>3</v>
      </c>
      <c r="O55" s="87"/>
      <c r="P55" s="90">
        <v>0</v>
      </c>
      <c r="Q55" s="87"/>
      <c r="R55" s="90">
        <v>0</v>
      </c>
      <c r="S55" s="87"/>
      <c r="T55" s="90">
        <v>0</v>
      </c>
      <c r="U55" s="87"/>
      <c r="V55" s="90">
        <v>0</v>
      </c>
      <c r="W55" s="87"/>
      <c r="Z55" s="24"/>
      <c r="AA55" s="24"/>
      <c r="AB55" s="102"/>
      <c r="AC55" s="102"/>
      <c r="AD55" s="102"/>
      <c r="AE55" s="102"/>
    </row>
    <row r="56" spans="1:33" x14ac:dyDescent="0.6">
      <c r="A56" t="s">
        <v>8</v>
      </c>
      <c r="D56" s="28">
        <v>5687</v>
      </c>
      <c r="F56" s="33">
        <v>5595</v>
      </c>
      <c r="H56" s="33">
        <v>5680</v>
      </c>
      <c r="J56" s="33">
        <v>5704</v>
      </c>
      <c r="L56" s="33">
        <v>5404</v>
      </c>
      <c r="N56" s="33">
        <v>5459</v>
      </c>
      <c r="P56" s="33">
        <v>5433</v>
      </c>
      <c r="R56" s="33">
        <v>5397</v>
      </c>
      <c r="T56" s="4">
        <v>5451</v>
      </c>
      <c r="V56" s="4">
        <v>5466</v>
      </c>
      <c r="Z56" s="4"/>
      <c r="AA56" s="4"/>
      <c r="AB56" s="5"/>
      <c r="AC56" s="5"/>
      <c r="AD56" s="5"/>
      <c r="AE56" s="5"/>
      <c r="AF56" s="4"/>
      <c r="AG56" s="93"/>
    </row>
    <row r="57" spans="1:33" ht="15.5" x14ac:dyDescent="0.6">
      <c r="A57" t="s">
        <v>74</v>
      </c>
      <c r="D57" s="28"/>
      <c r="F57" s="33"/>
      <c r="H57" s="28"/>
      <c r="J57" s="33"/>
      <c r="L57" s="33"/>
      <c r="N57" s="33"/>
      <c r="P57" s="33"/>
      <c r="R57" s="33"/>
      <c r="T57" s="5"/>
      <c r="V57" s="4"/>
    </row>
    <row r="58" spans="1:33" ht="15" x14ac:dyDescent="0.6">
      <c r="B58" t="s">
        <v>85</v>
      </c>
      <c r="D58" s="62">
        <v>95.8</v>
      </c>
      <c r="E58" s="94"/>
      <c r="F58" s="63">
        <v>93.1</v>
      </c>
      <c r="G58" s="94"/>
      <c r="H58" s="63">
        <v>93.3</v>
      </c>
      <c r="I58" s="94"/>
      <c r="J58" s="63">
        <v>93.6</v>
      </c>
      <c r="K58" s="94"/>
      <c r="L58" s="63">
        <v>92.3</v>
      </c>
      <c r="M58" s="94"/>
      <c r="N58" s="63">
        <v>90.7</v>
      </c>
      <c r="O58" s="94"/>
      <c r="P58" s="63">
        <v>93.3</v>
      </c>
      <c r="Q58" s="94"/>
      <c r="R58" s="63">
        <v>91.8</v>
      </c>
      <c r="S58" s="94"/>
      <c r="T58" s="63">
        <v>88.9</v>
      </c>
      <c r="U58" s="94"/>
      <c r="V58" s="11">
        <v>87.1</v>
      </c>
      <c r="W58" s="94"/>
      <c r="X58" s="94"/>
      <c r="Y58" s="103"/>
      <c r="Z58" s="103"/>
      <c r="AA58" s="104"/>
      <c r="AB58" s="105"/>
      <c r="AC58" s="105"/>
      <c r="AD58" s="105"/>
      <c r="AE58" s="105"/>
      <c r="AF58" s="14"/>
      <c r="AG58" s="12"/>
    </row>
    <row r="59" spans="1:33" ht="15.5" x14ac:dyDescent="0.6">
      <c r="B59" s="92" t="s">
        <v>75</v>
      </c>
      <c r="D59" s="64">
        <v>44.3</v>
      </c>
      <c r="F59" s="61">
        <v>58.4</v>
      </c>
      <c r="H59" s="61">
        <v>46.1</v>
      </c>
      <c r="J59" s="61">
        <v>30.2</v>
      </c>
      <c r="L59" s="61">
        <v>28.4</v>
      </c>
      <c r="N59" s="61">
        <v>27.9</v>
      </c>
      <c r="P59" s="61">
        <v>23.2</v>
      </c>
      <c r="R59" s="61">
        <v>21</v>
      </c>
      <c r="T59" s="61">
        <v>24.3</v>
      </c>
      <c r="V59" s="12">
        <v>27</v>
      </c>
      <c r="Y59" s="105"/>
      <c r="Z59" s="105"/>
      <c r="AA59" s="106"/>
      <c r="AB59" s="105"/>
      <c r="AC59" s="105"/>
      <c r="AD59" s="105"/>
      <c r="AE59" s="105"/>
      <c r="AF59" s="14"/>
      <c r="AG59" s="12"/>
    </row>
    <row r="60" spans="1:33" ht="15" x14ac:dyDescent="0.6">
      <c r="B60" s="92" t="s">
        <v>72</v>
      </c>
      <c r="D60" s="64">
        <v>0</v>
      </c>
      <c r="F60" s="61">
        <v>0</v>
      </c>
      <c r="H60" s="61">
        <v>-2.1</v>
      </c>
      <c r="J60" s="61">
        <v>0</v>
      </c>
      <c r="L60" s="61">
        <v>0</v>
      </c>
      <c r="N60" s="61">
        <v>0</v>
      </c>
      <c r="P60" s="61">
        <v>0</v>
      </c>
      <c r="R60" s="61">
        <v>0</v>
      </c>
      <c r="T60" s="61">
        <v>0</v>
      </c>
      <c r="V60" s="61">
        <v>0</v>
      </c>
      <c r="Y60" s="105"/>
      <c r="Z60" s="105"/>
      <c r="AA60" s="106"/>
      <c r="AB60" s="105"/>
      <c r="AC60" s="105"/>
      <c r="AD60" s="105"/>
      <c r="AE60" s="105"/>
      <c r="AF60" s="14"/>
      <c r="AG60" s="12"/>
    </row>
    <row r="61" spans="1:33" ht="15.5" x14ac:dyDescent="0.6">
      <c r="B61" t="s">
        <v>86</v>
      </c>
      <c r="D61" s="62">
        <f>SUM(D58:D60)</f>
        <v>140.1</v>
      </c>
      <c r="F61" s="63">
        <f>SUM(F58:F60)</f>
        <v>151.5</v>
      </c>
      <c r="H61" s="63">
        <f>SUM(H58:H60)</f>
        <v>137.30000000000001</v>
      </c>
      <c r="J61" s="63">
        <f>SUM(J58:J60)</f>
        <v>123.8</v>
      </c>
      <c r="L61" s="63">
        <f>SUM(L58:L59)</f>
        <v>120.69999999999999</v>
      </c>
      <c r="N61" s="63">
        <f>SUM(N58:N59)</f>
        <v>118.6</v>
      </c>
      <c r="P61" s="63">
        <f>SUM(P58:P59)</f>
        <v>116.5</v>
      </c>
      <c r="R61" s="63">
        <f>SUM(R58:R59)</f>
        <v>112.8</v>
      </c>
      <c r="T61" s="63">
        <v>113.2</v>
      </c>
      <c r="V61" s="11">
        <v>114.1</v>
      </c>
      <c r="Y61" s="12"/>
      <c r="Z61" s="12"/>
      <c r="AA61" s="39"/>
      <c r="AB61" s="105"/>
      <c r="AC61" s="105"/>
      <c r="AD61" s="65"/>
      <c r="AE61" s="19"/>
      <c r="AF61" s="19"/>
      <c r="AG61" s="12"/>
    </row>
    <row r="62" spans="1:33" ht="15.5" x14ac:dyDescent="0.6">
      <c r="B62" s="92" t="s">
        <v>76</v>
      </c>
      <c r="D62" s="64">
        <v>0</v>
      </c>
      <c r="F62" s="66">
        <v>-0.4</v>
      </c>
      <c r="H62" s="66">
        <v>-1.3</v>
      </c>
      <c r="J62" s="66">
        <v>0</v>
      </c>
      <c r="L62" s="66">
        <v>-1.2</v>
      </c>
      <c r="N62" s="66">
        <v>-0.1</v>
      </c>
      <c r="P62" s="66">
        <v>-1.1000000000000001</v>
      </c>
      <c r="R62" s="90">
        <v>0</v>
      </c>
      <c r="T62" s="90">
        <v>0</v>
      </c>
      <c r="V62" s="90">
        <v>0</v>
      </c>
      <c r="Y62" s="12"/>
      <c r="Z62" s="12"/>
      <c r="AA62" s="39"/>
      <c r="AB62" s="105"/>
      <c r="AC62" s="105"/>
      <c r="AD62" s="65"/>
      <c r="AE62" s="13"/>
      <c r="AF62" s="13"/>
      <c r="AG62" s="12"/>
    </row>
    <row r="63" spans="1:33" ht="15.5" x14ac:dyDescent="0.6">
      <c r="B63" t="s">
        <v>77</v>
      </c>
      <c r="D63" s="67">
        <f>SUM(D61:D62)</f>
        <v>140.1</v>
      </c>
      <c r="E63" s="100"/>
      <c r="F63" s="68">
        <f>SUM(F61:F62)</f>
        <v>151.1</v>
      </c>
      <c r="G63" s="100"/>
      <c r="H63" s="68">
        <f>SUM(H61:H62)</f>
        <v>136</v>
      </c>
      <c r="I63" s="100"/>
      <c r="J63" s="68">
        <f>SUM(J61:J62)</f>
        <v>123.8</v>
      </c>
      <c r="K63" s="100"/>
      <c r="L63" s="68">
        <f>SUM(L61:L62)</f>
        <v>119.49999999999999</v>
      </c>
      <c r="M63" s="100"/>
      <c r="N63" s="68">
        <f>+N61+N62</f>
        <v>118.5</v>
      </c>
      <c r="O63" s="100"/>
      <c r="P63" s="68">
        <f>+P61+P62</f>
        <v>115.4</v>
      </c>
      <c r="Q63" s="100"/>
      <c r="R63" s="68">
        <f>SUM(R61:R62)</f>
        <v>112.8</v>
      </c>
      <c r="S63" s="100"/>
      <c r="T63" s="69">
        <v>113.2</v>
      </c>
      <c r="U63" s="100"/>
      <c r="V63" s="69">
        <v>114.1</v>
      </c>
      <c r="W63" s="100"/>
      <c r="X63" s="100"/>
      <c r="Y63" s="20"/>
      <c r="Z63" s="20"/>
      <c r="AA63" s="41"/>
      <c r="AB63" s="105"/>
      <c r="AC63" s="105"/>
      <c r="AD63" s="65"/>
      <c r="AE63" s="13"/>
      <c r="AF63" s="13"/>
      <c r="AG63" s="12"/>
    </row>
    <row r="64" spans="1:33" x14ac:dyDescent="0.6">
      <c r="B64" t="s">
        <v>87</v>
      </c>
      <c r="D64" s="23">
        <f>(D58/F58-1)*100</f>
        <v>2.9001074113855996</v>
      </c>
      <c r="F64" s="21">
        <f>(F58/H58-1)*100</f>
        <v>-0.2143622722400873</v>
      </c>
      <c r="H64" s="21">
        <f>(H58/J58-1)*100</f>
        <v>-0.32051282051281937</v>
      </c>
      <c r="J64" s="21">
        <f>(J58/L58-1)*100</f>
        <v>1.4084507042253502</v>
      </c>
      <c r="L64" s="21">
        <v>1.8</v>
      </c>
      <c r="N64" s="21">
        <v>-2.8</v>
      </c>
      <c r="P64" s="21">
        <v>1.6</v>
      </c>
      <c r="R64" s="21">
        <v>3.3</v>
      </c>
      <c r="T64" s="10">
        <v>2.1</v>
      </c>
      <c r="V64" s="10">
        <v>-1.7</v>
      </c>
      <c r="Y64" s="102"/>
      <c r="Z64" s="102"/>
      <c r="AA64" s="102"/>
      <c r="AB64" s="102"/>
      <c r="AC64" s="102"/>
      <c r="AD64" s="102"/>
      <c r="AE64" s="102"/>
    </row>
    <row r="65" spans="1:33" x14ac:dyDescent="0.6">
      <c r="B65" s="92" t="s">
        <v>88</v>
      </c>
      <c r="D65" s="23">
        <f>(D61/F61-1)*100</f>
        <v>-7.5247524752475314</v>
      </c>
      <c r="F65" s="21">
        <f>(F61/H61-1)*100</f>
        <v>10.342316096139825</v>
      </c>
      <c r="H65" s="21">
        <f>(H61/J61-1)*100</f>
        <v>10.904684975767376</v>
      </c>
      <c r="J65" s="21">
        <f>(J61/L61-1)*100</f>
        <v>2.5683512841756517</v>
      </c>
      <c r="L65" s="21">
        <v>1.8</v>
      </c>
      <c r="N65" s="21">
        <v>1.8</v>
      </c>
      <c r="P65" s="21">
        <v>3.3</v>
      </c>
      <c r="R65" s="21">
        <v>-0.4</v>
      </c>
      <c r="T65" s="10">
        <v>-0.8</v>
      </c>
      <c r="V65" s="10">
        <v>2.8</v>
      </c>
      <c r="Y65" s="102"/>
      <c r="Z65" s="102"/>
      <c r="AA65" s="102"/>
      <c r="AB65" s="102"/>
      <c r="AC65" s="102"/>
      <c r="AD65" s="102"/>
      <c r="AE65" s="102"/>
    </row>
    <row r="66" spans="1:33" x14ac:dyDescent="0.6">
      <c r="B66" s="92" t="s">
        <v>89</v>
      </c>
      <c r="D66" s="23">
        <f>(D63/F63-1)*100</f>
        <v>-7.2799470549305134</v>
      </c>
      <c r="F66" s="21">
        <f>(F63/H63-1)*100</f>
        <v>11.102941176470594</v>
      </c>
      <c r="H66" s="21">
        <f>(H63/J63-1)*100</f>
        <v>9.8546042003231129</v>
      </c>
      <c r="J66" s="21">
        <f>(J63/L63-1)*100</f>
        <v>3.5983263598326376</v>
      </c>
      <c r="L66" s="21">
        <v>0.8</v>
      </c>
      <c r="N66" s="21">
        <v>2.7</v>
      </c>
      <c r="P66" s="21">
        <v>2.2999999999999998</v>
      </c>
      <c r="R66" s="21">
        <v>-0.4</v>
      </c>
      <c r="T66" s="10">
        <v>-0.8</v>
      </c>
      <c r="V66" s="10">
        <v>2.8</v>
      </c>
      <c r="Y66" s="102"/>
      <c r="Z66" s="102"/>
      <c r="AA66" s="102"/>
      <c r="AB66" s="102"/>
      <c r="AC66" s="102"/>
      <c r="AD66" s="102"/>
      <c r="AE66" s="102"/>
    </row>
    <row r="67" spans="1:33" x14ac:dyDescent="0.6">
      <c r="B67" s="92"/>
      <c r="D67" s="23"/>
      <c r="F67" s="21"/>
      <c r="H67" s="23"/>
      <c r="J67" s="21"/>
      <c r="L67" s="21"/>
      <c r="N67" s="21"/>
      <c r="P67" s="21"/>
      <c r="R67" s="21"/>
      <c r="T67" s="10"/>
      <c r="V67" s="10"/>
      <c r="Y67" s="102"/>
      <c r="Z67" s="102"/>
      <c r="AA67" s="102"/>
      <c r="AB67" s="102"/>
      <c r="AC67" s="102"/>
      <c r="AD67" s="102"/>
      <c r="AE67" s="102"/>
    </row>
    <row r="68" spans="1:33" x14ac:dyDescent="0.6">
      <c r="B68" s="92"/>
      <c r="D68" s="23"/>
      <c r="F68" s="21"/>
      <c r="H68" s="23"/>
      <c r="J68" s="21"/>
      <c r="L68" s="21"/>
      <c r="N68" s="21"/>
      <c r="P68" s="21"/>
      <c r="R68" s="21"/>
      <c r="T68" s="10"/>
      <c r="V68" s="10"/>
      <c r="Y68" s="102"/>
      <c r="Z68" s="102"/>
      <c r="AA68" s="102"/>
      <c r="AB68" s="102"/>
      <c r="AC68" s="102"/>
      <c r="AD68" s="102"/>
      <c r="AE68" s="102"/>
    </row>
    <row r="69" spans="1:33" x14ac:dyDescent="0.6">
      <c r="A69" s="46" t="s">
        <v>9</v>
      </c>
      <c r="D69" s="29"/>
      <c r="E69" s="1"/>
      <c r="F69" s="34"/>
      <c r="G69" s="1"/>
      <c r="H69" s="29"/>
      <c r="I69" s="1"/>
      <c r="J69" s="34"/>
      <c r="K69" s="1"/>
      <c r="L69" s="34"/>
      <c r="M69" s="1"/>
      <c r="N69" s="34"/>
      <c r="O69" s="1"/>
      <c r="P69" s="34"/>
      <c r="Q69" s="1"/>
      <c r="R69" s="34"/>
      <c r="S69" s="1"/>
      <c r="T69" s="29"/>
      <c r="U69" s="1"/>
      <c r="V69" s="29"/>
      <c r="W69" s="1"/>
      <c r="X69" s="1"/>
    </row>
    <row r="70" spans="1:33" ht="15" x14ac:dyDescent="0.6">
      <c r="A70" t="s">
        <v>81</v>
      </c>
      <c r="D70" s="24">
        <v>9202</v>
      </c>
      <c r="F70" s="32">
        <v>9648</v>
      </c>
      <c r="H70" s="32">
        <v>9648</v>
      </c>
      <c r="J70" s="32">
        <v>9623</v>
      </c>
      <c r="L70" s="32">
        <f>N70+550+25+10</f>
        <v>9573</v>
      </c>
      <c r="N70" s="32">
        <v>8988</v>
      </c>
      <c r="P70" s="32">
        <f>+R70+50</f>
        <v>8963</v>
      </c>
      <c r="R70" s="32">
        <v>8913</v>
      </c>
      <c r="T70" s="4">
        <v>8913</v>
      </c>
      <c r="V70" s="4">
        <v>8888</v>
      </c>
      <c r="AE70" s="5"/>
      <c r="AF70" s="7"/>
      <c r="AG70" s="93"/>
    </row>
    <row r="71" spans="1:33" x14ac:dyDescent="0.6">
      <c r="A71" t="s">
        <v>10</v>
      </c>
      <c r="D71" s="35"/>
      <c r="F71" s="43"/>
      <c r="H71" s="43"/>
      <c r="J71" s="43"/>
      <c r="L71" s="43"/>
      <c r="N71" s="43"/>
      <c r="P71" s="43"/>
      <c r="R71" s="36"/>
      <c r="T71" s="37"/>
      <c r="V71" s="4"/>
      <c r="AE71" s="5"/>
    </row>
    <row r="72" spans="1:33" ht="15.5" x14ac:dyDescent="0.6">
      <c r="B72" t="s">
        <v>80</v>
      </c>
      <c r="D72" s="24">
        <v>7336</v>
      </c>
      <c r="F72" s="32">
        <v>7452</v>
      </c>
      <c r="H72" s="32">
        <v>7720</v>
      </c>
      <c r="J72" s="32">
        <v>7477</v>
      </c>
      <c r="L72" s="32">
        <v>7264</v>
      </c>
      <c r="N72" s="32">
        <v>7206</v>
      </c>
      <c r="P72" s="32">
        <v>7036</v>
      </c>
      <c r="R72" s="32">
        <v>7155</v>
      </c>
      <c r="T72" s="4">
        <v>6841</v>
      </c>
      <c r="V72" s="4">
        <v>6878</v>
      </c>
      <c r="AE72" s="5"/>
      <c r="AF72" s="7"/>
      <c r="AG72" s="93"/>
    </row>
    <row r="73" spans="1:33" ht="15" x14ac:dyDescent="0.6">
      <c r="B73" t="s">
        <v>48</v>
      </c>
      <c r="D73" s="23">
        <f>D72/F72*100-100</f>
        <v>-1.5566290928609732</v>
      </c>
      <c r="F73" s="21">
        <f>F72/H72*100-100</f>
        <v>-3.4715025906735661</v>
      </c>
      <c r="H73" s="21">
        <f>H72/J72*100-100</f>
        <v>3.2499665641299913</v>
      </c>
      <c r="J73" s="21">
        <f>J72/L72*100-100</f>
        <v>2.9322687224669721</v>
      </c>
      <c r="L73" s="21">
        <f>L72/N72*100-100</f>
        <v>0.80488481820704294</v>
      </c>
      <c r="N73" s="21">
        <v>2.4161455372370568</v>
      </c>
      <c r="P73" s="21">
        <v>-1.7</v>
      </c>
      <c r="R73" s="21">
        <v>4.5999999999999996</v>
      </c>
      <c r="T73" s="10">
        <v>-0.5</v>
      </c>
      <c r="V73" s="10">
        <v>-2.2000000000000002</v>
      </c>
      <c r="Y73" s="107"/>
      <c r="Z73" s="107"/>
      <c r="AA73" s="107"/>
      <c r="AB73" s="107"/>
      <c r="AC73" s="107"/>
      <c r="AD73" s="107"/>
      <c r="AE73" s="107"/>
      <c r="AF73" s="14"/>
    </row>
    <row r="74" spans="1:33" ht="15" x14ac:dyDescent="0.6">
      <c r="A74" t="s">
        <v>11</v>
      </c>
      <c r="D74" s="23">
        <v>60.9</v>
      </c>
      <c r="F74" s="21">
        <v>58.9</v>
      </c>
      <c r="H74" s="21">
        <v>56.006736233458582</v>
      </c>
      <c r="J74" s="21">
        <v>58.8</v>
      </c>
      <c r="L74" s="21">
        <v>57.3</v>
      </c>
      <c r="N74" s="21">
        <v>59.8</v>
      </c>
      <c r="P74" s="21">
        <v>58.8</v>
      </c>
      <c r="R74" s="21">
        <v>53</v>
      </c>
      <c r="T74" s="21">
        <v>57.7</v>
      </c>
      <c r="V74" s="21">
        <v>57</v>
      </c>
      <c r="Y74" s="108"/>
      <c r="Z74" s="108"/>
      <c r="AA74" s="108"/>
      <c r="AB74" s="108"/>
      <c r="AC74" s="108"/>
      <c r="AD74" s="108"/>
      <c r="AE74" s="108"/>
      <c r="AF74" s="7"/>
      <c r="AG74" s="102"/>
    </row>
    <row r="75" spans="1:33" ht="15" x14ac:dyDescent="0.6">
      <c r="A75" t="s">
        <v>12</v>
      </c>
      <c r="D75" s="24">
        <v>27034</v>
      </c>
      <c r="F75" s="32">
        <v>26102</v>
      </c>
      <c r="H75" s="32">
        <v>24827.927052042425</v>
      </c>
      <c r="J75" s="32">
        <v>25330</v>
      </c>
      <c r="L75" s="32">
        <v>23752</v>
      </c>
      <c r="N75" s="32">
        <v>24952</v>
      </c>
      <c r="P75" s="32">
        <v>24642</v>
      </c>
      <c r="R75" s="32">
        <v>25032</v>
      </c>
      <c r="T75" s="4">
        <v>26056</v>
      </c>
      <c r="V75" s="4">
        <v>25739</v>
      </c>
      <c r="AE75" s="5"/>
      <c r="AF75" s="7"/>
      <c r="AG75" s="93"/>
    </row>
    <row r="76" spans="1:33" ht="15" x14ac:dyDescent="0.6">
      <c r="A76" t="s">
        <v>30</v>
      </c>
      <c r="D76" s="70"/>
      <c r="F76" s="83"/>
      <c r="H76" s="70"/>
      <c r="J76" s="83"/>
      <c r="L76" s="83"/>
      <c r="N76" s="83"/>
      <c r="P76" s="83"/>
      <c r="R76" s="82"/>
      <c r="V76" s="4"/>
      <c r="AF76" s="7"/>
    </row>
    <row r="77" spans="1:33" ht="15" x14ac:dyDescent="0.6">
      <c r="B77" t="s">
        <v>50</v>
      </c>
      <c r="D77" s="53">
        <v>25761</v>
      </c>
      <c r="E77" s="94"/>
      <c r="F77" s="54">
        <v>24846</v>
      </c>
      <c r="G77" s="94"/>
      <c r="H77" s="54">
        <v>23602</v>
      </c>
      <c r="I77" s="94"/>
      <c r="J77" s="54">
        <v>24109</v>
      </c>
      <c r="K77" s="94"/>
      <c r="L77" s="54">
        <v>22605</v>
      </c>
      <c r="M77" s="94"/>
      <c r="N77" s="54">
        <v>23369</v>
      </c>
      <c r="O77" s="94"/>
      <c r="P77" s="54">
        <v>23032</v>
      </c>
      <c r="Q77" s="94"/>
      <c r="R77" s="54">
        <v>23456</v>
      </c>
      <c r="S77" s="94"/>
      <c r="T77" s="8">
        <v>24362</v>
      </c>
      <c r="U77" s="94"/>
      <c r="V77" s="8">
        <v>24075</v>
      </c>
      <c r="W77" s="94"/>
      <c r="X77" s="94"/>
      <c r="Y77" s="94"/>
      <c r="Z77" s="94"/>
      <c r="AA77" s="109"/>
      <c r="AE77" s="5"/>
      <c r="AF77" s="7"/>
      <c r="AG77" s="93"/>
    </row>
    <row r="78" spans="1:33" ht="15" x14ac:dyDescent="0.6">
      <c r="B78" s="92" t="s">
        <v>70</v>
      </c>
      <c r="D78" s="55">
        <v>11335</v>
      </c>
      <c r="F78" s="33">
        <v>11552</v>
      </c>
      <c r="H78" s="33">
        <v>12288.666558290233</v>
      </c>
      <c r="J78" s="33">
        <v>12484</v>
      </c>
      <c r="L78" s="33">
        <v>12583</v>
      </c>
      <c r="N78" s="33">
        <v>12276</v>
      </c>
      <c r="P78" s="33">
        <f>12501+3</f>
        <v>12504</v>
      </c>
      <c r="R78" s="33">
        <f>12426+2</f>
        <v>12428</v>
      </c>
      <c r="T78" s="5">
        <f>11501+4</f>
        <v>11505</v>
      </c>
      <c r="V78" s="5">
        <f>11612+4</f>
        <v>11616</v>
      </c>
      <c r="AA78" s="110"/>
      <c r="AF78" s="7"/>
    </row>
    <row r="79" spans="1:33" ht="15" x14ac:dyDescent="0.6">
      <c r="B79" t="s">
        <v>71</v>
      </c>
      <c r="D79" s="55">
        <v>316</v>
      </c>
      <c r="E79" s="87"/>
      <c r="F79" s="33">
        <v>267</v>
      </c>
      <c r="G79" s="87"/>
      <c r="H79" s="47">
        <v>199.05390301059958</v>
      </c>
      <c r="I79" s="87"/>
      <c r="J79" s="47">
        <v>111</v>
      </c>
      <c r="K79" s="87"/>
      <c r="L79" s="33">
        <v>45</v>
      </c>
      <c r="M79" s="87"/>
      <c r="N79" s="33">
        <v>9</v>
      </c>
      <c r="O79" s="87"/>
      <c r="P79" s="90">
        <v>0</v>
      </c>
      <c r="Q79" s="87"/>
      <c r="R79" s="90">
        <v>0</v>
      </c>
      <c r="S79" s="87"/>
      <c r="T79" s="90">
        <v>0</v>
      </c>
      <c r="U79" s="87"/>
      <c r="V79" s="90">
        <v>0</v>
      </c>
      <c r="W79" s="87"/>
      <c r="Z79" s="28"/>
      <c r="AA79" s="38"/>
      <c r="AB79" s="98"/>
      <c r="AC79" s="98"/>
      <c r="AD79" s="98"/>
      <c r="AE79" s="98"/>
      <c r="AF79" s="7"/>
      <c r="AG79" s="98"/>
    </row>
    <row r="80" spans="1:33" x14ac:dyDescent="0.6">
      <c r="B80" t="s">
        <v>49</v>
      </c>
      <c r="D80" s="58">
        <f>SUM(D77:D79)</f>
        <v>37412</v>
      </c>
      <c r="E80" s="100"/>
      <c r="F80" s="59">
        <f>SUM(F77:F79)</f>
        <v>36665</v>
      </c>
      <c r="G80" s="100"/>
      <c r="H80" s="47">
        <f>SUM(H77:H79)</f>
        <v>36089.720461300836</v>
      </c>
      <c r="I80" s="100"/>
      <c r="J80" s="47">
        <f>SUM(J77:J79)</f>
        <v>36704</v>
      </c>
      <c r="K80" s="100"/>
      <c r="L80" s="59">
        <f>SUM(L77:L79)</f>
        <v>35233</v>
      </c>
      <c r="M80" s="100"/>
      <c r="N80" s="59">
        <f>SUM(N77:N79)</f>
        <v>35654</v>
      </c>
      <c r="O80" s="100"/>
      <c r="P80" s="59">
        <f>SUM(P77:P79)</f>
        <v>35536</v>
      </c>
      <c r="Q80" s="100"/>
      <c r="R80" s="59">
        <f>SUM(R77:R79)</f>
        <v>35884</v>
      </c>
      <c r="S80" s="100"/>
      <c r="T80" s="60">
        <v>35867</v>
      </c>
      <c r="U80" s="100"/>
      <c r="V80" s="60">
        <v>35691</v>
      </c>
      <c r="W80" s="100"/>
      <c r="X80" s="100"/>
      <c r="Y80" s="6"/>
      <c r="Z80" s="6"/>
      <c r="AA80" s="42"/>
      <c r="AB80" s="93"/>
      <c r="AC80" s="93"/>
      <c r="AD80" s="93"/>
      <c r="AE80" s="93"/>
      <c r="AF80" s="98"/>
      <c r="AG80" s="93"/>
    </row>
    <row r="81" spans="1:33" x14ac:dyDescent="0.6">
      <c r="A81" t="s">
        <v>28</v>
      </c>
      <c r="D81" s="52"/>
      <c r="F81" s="82"/>
      <c r="H81" s="82"/>
      <c r="J81" s="82"/>
      <c r="L81" s="82"/>
      <c r="N81" s="82"/>
      <c r="P81" s="82"/>
      <c r="R81" s="82"/>
      <c r="V81" s="4"/>
      <c r="AD81" s="5"/>
    </row>
    <row r="82" spans="1:33" ht="15" x14ac:dyDescent="0.6">
      <c r="B82" t="s">
        <v>51</v>
      </c>
      <c r="D82" s="24">
        <v>2061</v>
      </c>
      <c r="F82" s="32">
        <v>2161</v>
      </c>
      <c r="H82" s="32">
        <v>1875.2173743999999</v>
      </c>
      <c r="J82" s="32">
        <v>1928</v>
      </c>
      <c r="L82" s="32">
        <v>1538</v>
      </c>
      <c r="N82" s="32">
        <v>1711</v>
      </c>
      <c r="P82" s="32">
        <v>2714</v>
      </c>
      <c r="R82" s="32">
        <v>3894</v>
      </c>
      <c r="T82" s="4">
        <v>3452</v>
      </c>
      <c r="V82" s="4">
        <v>2160</v>
      </c>
      <c r="AF82" s="7"/>
      <c r="AG82" s="93"/>
    </row>
    <row r="83" spans="1:33" ht="15.5" x14ac:dyDescent="0.6">
      <c r="B83" t="s">
        <v>52</v>
      </c>
      <c r="D83" s="24">
        <v>69394</v>
      </c>
      <c r="F83" s="32">
        <v>76699</v>
      </c>
      <c r="H83" s="32">
        <v>77171.691000000006</v>
      </c>
      <c r="J83" s="32">
        <v>75307</v>
      </c>
      <c r="L83" s="32">
        <v>63505</v>
      </c>
      <c r="N83" s="32">
        <v>141830</v>
      </c>
      <c r="P83" s="32">
        <v>150310</v>
      </c>
      <c r="R83" s="32">
        <v>148065</v>
      </c>
      <c r="T83" s="4">
        <v>160661</v>
      </c>
      <c r="V83" s="4">
        <v>161987.51</v>
      </c>
      <c r="AD83" s="71"/>
      <c r="AE83" s="19"/>
      <c r="AF83" s="19"/>
      <c r="AG83" s="93"/>
    </row>
    <row r="84" spans="1:33" ht="15" x14ac:dyDescent="0.6">
      <c r="B84" t="s">
        <v>53</v>
      </c>
      <c r="D84" s="24">
        <v>146100</v>
      </c>
      <c r="F84" s="32">
        <v>135670</v>
      </c>
      <c r="H84" s="32">
        <v>128452.81079014159</v>
      </c>
      <c r="J84" s="32">
        <v>132609</v>
      </c>
      <c r="L84" s="32">
        <v>131244</v>
      </c>
      <c r="N84" s="32">
        <v>80695</v>
      </c>
      <c r="P84" s="32">
        <v>72969</v>
      </c>
      <c r="R84" s="32">
        <v>75807</v>
      </c>
      <c r="T84" s="4">
        <v>74559</v>
      </c>
      <c r="V84" s="4">
        <v>71406</v>
      </c>
      <c r="Y84" s="93"/>
      <c r="Z84" s="93"/>
      <c r="AA84" s="93"/>
      <c r="AB84" s="93"/>
      <c r="AC84" s="93"/>
      <c r="AE84" s="111"/>
      <c r="AF84" s="7"/>
    </row>
    <row r="85" spans="1:33" ht="15.75" thickBot="1" x14ac:dyDescent="0.75">
      <c r="B85" t="s">
        <v>49</v>
      </c>
      <c r="D85" s="72">
        <f>SUM(D82:D84)</f>
        <v>217555</v>
      </c>
      <c r="F85" s="48">
        <f>SUM(F82:F84)</f>
        <v>214530</v>
      </c>
      <c r="H85" s="48">
        <f>SUM(H82:H84)</f>
        <v>207499.7191645416</v>
      </c>
      <c r="J85" s="48">
        <f>SUM(J82:J84)</f>
        <v>209844</v>
      </c>
      <c r="L85" s="48">
        <f>SUM(L82:L84)</f>
        <v>196287</v>
      </c>
      <c r="N85" s="48">
        <f>SUM(N82:N84)</f>
        <v>224236</v>
      </c>
      <c r="P85" s="48">
        <f>SUM(P82:P84)</f>
        <v>225993</v>
      </c>
      <c r="R85" s="48">
        <f>SUM(R82:R84)</f>
        <v>227766</v>
      </c>
      <c r="T85" s="49">
        <v>238672</v>
      </c>
      <c r="V85" s="49">
        <v>235553.51</v>
      </c>
      <c r="Y85" s="93"/>
      <c r="Z85" s="93"/>
      <c r="AA85" s="93"/>
      <c r="AB85" s="93"/>
      <c r="AC85" s="93"/>
      <c r="AE85" s="111"/>
      <c r="AF85" s="7"/>
      <c r="AG85" s="93"/>
    </row>
    <row r="86" spans="1:33" ht="15" x14ac:dyDescent="0.6">
      <c r="A86" t="s">
        <v>29</v>
      </c>
      <c r="D86" s="73">
        <v>85.17</v>
      </c>
      <c r="F86" s="84">
        <v>91.97</v>
      </c>
      <c r="H86" s="84">
        <v>99.177727272727267</v>
      </c>
      <c r="J86" s="84">
        <v>70.25</v>
      </c>
      <c r="L86" s="84">
        <v>65.94</v>
      </c>
      <c r="N86" s="84">
        <v>55.47</v>
      </c>
      <c r="P86" s="84">
        <v>54.79</v>
      </c>
      <c r="R86" s="84">
        <f>11901175801.98/241426459.98</f>
        <v>49.295242132804766</v>
      </c>
      <c r="T86" s="112">
        <v>43.77</v>
      </c>
      <c r="V86" s="112">
        <v>51.25</v>
      </c>
      <c r="Z86" s="112"/>
      <c r="AA86" s="112"/>
      <c r="AB86" s="112"/>
      <c r="AC86" s="112"/>
      <c r="AD86" s="112"/>
      <c r="AE86" s="113"/>
      <c r="AF86" s="15"/>
      <c r="AG86" s="16"/>
    </row>
    <row r="87" spans="1:33" ht="15.5" x14ac:dyDescent="0.6">
      <c r="A87" t="s">
        <v>13</v>
      </c>
      <c r="D87" s="23">
        <v>42.6</v>
      </c>
      <c r="F87" s="21">
        <v>41.6</v>
      </c>
      <c r="H87" s="21">
        <v>40.874595485328477</v>
      </c>
      <c r="J87" s="21">
        <v>41.29</v>
      </c>
      <c r="L87" s="21">
        <v>40.83</v>
      </c>
      <c r="N87" s="21">
        <v>37.51</v>
      </c>
      <c r="P87" s="21">
        <v>36.69</v>
      </c>
      <c r="R87" s="21">
        <v>37.07</v>
      </c>
      <c r="T87" s="10">
        <v>36.700000000000003</v>
      </c>
      <c r="V87" s="10">
        <v>36.79</v>
      </c>
      <c r="AD87" s="71"/>
      <c r="AE87" s="19"/>
      <c r="AF87" s="19"/>
      <c r="AG87" s="10"/>
    </row>
    <row r="88" spans="1:33" ht="15" x14ac:dyDescent="0.6">
      <c r="A88" t="s">
        <v>14</v>
      </c>
      <c r="D88" s="23">
        <v>89.1</v>
      </c>
      <c r="F88" s="21">
        <v>85.8</v>
      </c>
      <c r="H88" s="21">
        <v>89.1</v>
      </c>
      <c r="J88" s="21">
        <v>84.38</v>
      </c>
      <c r="L88" s="21">
        <v>87.48</v>
      </c>
      <c r="N88" s="21">
        <v>86.43</v>
      </c>
      <c r="P88" s="21">
        <v>86.4</v>
      </c>
      <c r="R88" s="21">
        <v>84.6</v>
      </c>
      <c r="T88" s="10">
        <v>84.1</v>
      </c>
      <c r="V88" s="10">
        <v>84.96</v>
      </c>
      <c r="AF88" s="14"/>
      <c r="AG88" s="10"/>
    </row>
    <row r="89" spans="1:33" ht="15" x14ac:dyDescent="0.6">
      <c r="A89" s="7"/>
      <c r="D89" s="24"/>
      <c r="F89" s="32"/>
      <c r="H89" s="32"/>
      <c r="J89" s="32"/>
      <c r="L89" s="32"/>
      <c r="N89" s="24"/>
      <c r="P89" s="24"/>
      <c r="R89" s="24"/>
      <c r="T89" s="24"/>
      <c r="V89" s="24"/>
    </row>
    <row r="90" spans="1:33" x14ac:dyDescent="0.6">
      <c r="A90" s="46" t="s">
        <v>15</v>
      </c>
      <c r="D90" s="24"/>
      <c r="E90" s="1"/>
      <c r="F90" s="32"/>
      <c r="G90" s="1"/>
      <c r="H90" s="32"/>
      <c r="I90" s="1"/>
      <c r="J90" s="32"/>
      <c r="K90" s="1"/>
      <c r="L90" s="32"/>
      <c r="M90" s="1"/>
      <c r="N90" s="32"/>
      <c r="O90" s="1"/>
      <c r="P90" s="32"/>
      <c r="Q90" s="1"/>
      <c r="R90" s="32"/>
      <c r="S90" s="1"/>
      <c r="T90" s="4"/>
      <c r="U90" s="1"/>
      <c r="V90" s="4"/>
      <c r="W90" s="1"/>
      <c r="X90" s="1"/>
    </row>
    <row r="91" spans="1:33" x14ac:dyDescent="0.6">
      <c r="A91" t="s">
        <v>16</v>
      </c>
      <c r="D91" s="24"/>
      <c r="F91" s="32"/>
      <c r="H91" s="32"/>
      <c r="J91" s="32"/>
      <c r="L91" s="32"/>
      <c r="N91" s="32"/>
      <c r="P91" s="32"/>
      <c r="R91" s="32"/>
      <c r="T91" s="4"/>
      <c r="V91" s="4"/>
    </row>
    <row r="92" spans="1:33" ht="15" x14ac:dyDescent="0.6">
      <c r="B92" t="s">
        <v>54</v>
      </c>
      <c r="D92" s="24">
        <v>556</v>
      </c>
      <c r="F92" s="32">
        <v>556</v>
      </c>
      <c r="H92" s="32">
        <v>555</v>
      </c>
      <c r="J92" s="32">
        <v>555</v>
      </c>
      <c r="L92" s="32">
        <v>555</v>
      </c>
      <c r="N92" s="32">
        <v>555</v>
      </c>
      <c r="P92" s="32">
        <v>554</v>
      </c>
      <c r="R92" s="32">
        <v>554</v>
      </c>
      <c r="T92" s="4">
        <v>554</v>
      </c>
      <c r="V92" s="4">
        <v>554</v>
      </c>
      <c r="Z92" s="4"/>
      <c r="AA92" s="4"/>
      <c r="AB92" s="5"/>
      <c r="AC92" s="5"/>
      <c r="AD92" s="5"/>
      <c r="AE92" s="5"/>
      <c r="AF92" s="7"/>
    </row>
    <row r="93" spans="1:33" ht="15" x14ac:dyDescent="0.6">
      <c r="B93" t="s">
        <v>55</v>
      </c>
      <c r="D93" s="24">
        <v>1666</v>
      </c>
      <c r="F93" s="32">
        <v>1659</v>
      </c>
      <c r="H93" s="32">
        <v>1651</v>
      </c>
      <c r="J93" s="32">
        <v>1638</v>
      </c>
      <c r="L93" s="32">
        <v>1638</v>
      </c>
      <c r="N93" s="32">
        <v>1630</v>
      </c>
      <c r="P93" s="32">
        <v>1601</v>
      </c>
      <c r="R93" s="32">
        <v>1606</v>
      </c>
      <c r="T93" s="4">
        <v>1619</v>
      </c>
      <c r="V93" s="4">
        <v>1608</v>
      </c>
      <c r="Z93" s="4"/>
      <c r="AA93" s="4"/>
      <c r="AB93" s="5"/>
      <c r="AC93" s="5"/>
      <c r="AD93" s="5"/>
      <c r="AE93" s="5"/>
      <c r="AF93" s="7"/>
    </row>
    <row r="94" spans="1:33" ht="15" x14ac:dyDescent="0.6">
      <c r="B94" t="s">
        <v>59</v>
      </c>
      <c r="D94" s="24">
        <v>22</v>
      </c>
      <c r="F94" s="32">
        <v>22</v>
      </c>
      <c r="H94" s="32">
        <v>22</v>
      </c>
      <c r="J94" s="32">
        <v>22</v>
      </c>
      <c r="L94" s="32">
        <v>22</v>
      </c>
      <c r="N94" s="32">
        <v>22</v>
      </c>
      <c r="P94" s="32">
        <v>22</v>
      </c>
      <c r="R94" s="32">
        <v>22</v>
      </c>
      <c r="T94" s="4">
        <v>24</v>
      </c>
      <c r="V94" s="4">
        <v>24</v>
      </c>
      <c r="Z94" s="4"/>
      <c r="AA94" s="4"/>
      <c r="AB94" s="5"/>
      <c r="AC94" s="5"/>
      <c r="AD94" s="5"/>
      <c r="AE94" s="5"/>
      <c r="AF94" s="7"/>
    </row>
    <row r="95" spans="1:33" ht="15" x14ac:dyDescent="0.6">
      <c r="B95" t="s">
        <v>56</v>
      </c>
      <c r="D95" s="24">
        <v>14879</v>
      </c>
      <c r="F95" s="32">
        <v>14683</v>
      </c>
      <c r="H95" s="32">
        <v>14450</v>
      </c>
      <c r="J95" s="32">
        <v>14182</v>
      </c>
      <c r="L95" s="32">
        <v>13990</v>
      </c>
      <c r="N95" s="32">
        <v>13782</v>
      </c>
      <c r="P95" s="32">
        <v>13643</v>
      </c>
      <c r="R95" s="32">
        <v>13455</v>
      </c>
      <c r="T95" s="4">
        <v>13046</v>
      </c>
      <c r="V95" s="4">
        <v>12739</v>
      </c>
      <c r="Z95" s="4"/>
      <c r="AA95" s="4"/>
      <c r="AB95" s="5"/>
      <c r="AC95" s="5"/>
      <c r="AD95" s="5"/>
      <c r="AE95" s="5"/>
      <c r="AF95" s="7"/>
      <c r="AG95" s="93"/>
    </row>
    <row r="96" spans="1:33" ht="15" x14ac:dyDescent="0.6">
      <c r="A96" t="s">
        <v>17</v>
      </c>
      <c r="D96" s="24">
        <v>70728</v>
      </c>
      <c r="F96" s="32">
        <v>69128</v>
      </c>
      <c r="H96" s="32">
        <v>68343</v>
      </c>
      <c r="J96" s="32">
        <v>67479</v>
      </c>
      <c r="L96" s="32">
        <v>66633</v>
      </c>
      <c r="N96" s="32">
        <v>65753</v>
      </c>
      <c r="P96" s="32">
        <v>65109</v>
      </c>
      <c r="R96" s="32">
        <v>64441</v>
      </c>
      <c r="T96" s="4">
        <v>63336</v>
      </c>
      <c r="V96" s="4">
        <v>62374</v>
      </c>
      <c r="Z96" s="4"/>
      <c r="AA96" s="4"/>
      <c r="AB96" s="5"/>
      <c r="AC96" s="5"/>
      <c r="AD96" s="5"/>
      <c r="AE96" s="5"/>
      <c r="AF96" s="7"/>
      <c r="AG96" s="93"/>
    </row>
    <row r="97" spans="1:36" x14ac:dyDescent="0.6">
      <c r="A97" t="s">
        <v>27</v>
      </c>
      <c r="D97" s="52"/>
      <c r="F97" s="82"/>
      <c r="H97" s="82"/>
      <c r="J97" s="82"/>
      <c r="L97" s="82"/>
      <c r="N97" s="82"/>
      <c r="P97" s="82"/>
      <c r="R97" s="82"/>
    </row>
    <row r="98" spans="1:36" ht="15" x14ac:dyDescent="0.6">
      <c r="B98" t="s">
        <v>57</v>
      </c>
      <c r="D98" s="24">
        <v>250</v>
      </c>
      <c r="F98" s="32">
        <v>241</v>
      </c>
      <c r="H98" s="32">
        <v>240</v>
      </c>
      <c r="J98" s="32">
        <v>237</v>
      </c>
      <c r="L98" s="32">
        <v>235</v>
      </c>
      <c r="N98" s="32">
        <v>232</v>
      </c>
      <c r="P98" s="32">
        <v>232</v>
      </c>
      <c r="R98" s="32">
        <v>232</v>
      </c>
      <c r="T98" s="4">
        <v>230</v>
      </c>
      <c r="V98" s="4">
        <v>226</v>
      </c>
      <c r="Z98" s="4"/>
      <c r="AA98" s="4"/>
      <c r="AB98" s="5"/>
      <c r="AC98" s="5"/>
      <c r="AD98" s="5"/>
      <c r="AE98" s="5"/>
      <c r="AF98" s="7"/>
    </row>
    <row r="99" spans="1:36" ht="15" x14ac:dyDescent="0.6">
      <c r="B99" t="s">
        <v>58</v>
      </c>
      <c r="D99" s="24">
        <v>15759</v>
      </c>
      <c r="F99" s="32">
        <v>15539</v>
      </c>
      <c r="H99" s="32">
        <v>15413</v>
      </c>
      <c r="J99" s="32">
        <v>15204</v>
      </c>
      <c r="L99" s="32">
        <v>15028</v>
      </c>
      <c r="N99" s="32">
        <v>14867</v>
      </c>
      <c r="P99" s="32">
        <v>14685</v>
      </c>
      <c r="R99" s="32">
        <v>14483</v>
      </c>
      <c r="T99" s="4">
        <v>14254</v>
      </c>
      <c r="V99" s="4">
        <v>14019</v>
      </c>
      <c r="Y99" s="93"/>
      <c r="Z99" s="4"/>
      <c r="AA99" s="4"/>
      <c r="AB99" s="5"/>
      <c r="AC99" s="5"/>
      <c r="AD99" s="5"/>
      <c r="AE99" s="5"/>
      <c r="AF99" s="7"/>
      <c r="AG99" s="93"/>
    </row>
    <row r="100" spans="1:36" ht="15" x14ac:dyDescent="0.6">
      <c r="A100" s="7"/>
      <c r="D100" s="24"/>
      <c r="F100" s="32"/>
      <c r="H100" s="32"/>
      <c r="J100" s="32"/>
      <c r="L100" s="32"/>
      <c r="N100" s="32"/>
      <c r="P100" s="32"/>
      <c r="R100" s="32"/>
      <c r="T100" s="4"/>
      <c r="V100" s="4"/>
      <c r="Y100" s="93"/>
      <c r="Z100" s="4"/>
      <c r="AA100" s="4"/>
      <c r="AB100" s="5"/>
      <c r="AC100" s="5"/>
      <c r="AD100" s="5"/>
      <c r="AE100" s="5"/>
      <c r="AF100" s="93"/>
      <c r="AG100" s="93"/>
    </row>
    <row r="101" spans="1:36" x14ac:dyDescent="0.6">
      <c r="A101" s="46" t="s">
        <v>22</v>
      </c>
      <c r="D101" s="24"/>
      <c r="F101" s="32"/>
      <c r="H101" s="32"/>
      <c r="J101" s="32"/>
      <c r="L101" s="32"/>
      <c r="N101" s="32"/>
      <c r="P101" s="32"/>
      <c r="R101" s="32"/>
      <c r="T101" s="4"/>
      <c r="V101" s="4"/>
      <c r="Y101" s="93"/>
      <c r="Z101" s="4"/>
      <c r="AA101" s="4"/>
      <c r="AB101" s="5"/>
      <c r="AC101" s="5"/>
      <c r="AD101" s="5"/>
      <c r="AE101" s="5"/>
    </row>
    <row r="102" spans="1:36" x14ac:dyDescent="0.6">
      <c r="A102" t="s">
        <v>90</v>
      </c>
      <c r="D102" s="28">
        <v>4317</v>
      </c>
      <c r="F102" s="33">
        <v>4101</v>
      </c>
      <c r="H102" s="33">
        <v>4012</v>
      </c>
      <c r="J102" s="33">
        <v>3900</v>
      </c>
      <c r="L102" s="33">
        <v>3861</v>
      </c>
      <c r="N102" s="33">
        <v>3815</v>
      </c>
      <c r="P102" s="33">
        <v>3798</v>
      </c>
      <c r="R102" s="33">
        <v>3831</v>
      </c>
      <c r="T102" s="5">
        <v>3808</v>
      </c>
      <c r="V102" s="5">
        <v>3817</v>
      </c>
      <c r="Z102" s="4"/>
      <c r="AA102" s="4"/>
      <c r="AB102" s="5"/>
      <c r="AC102" s="5"/>
      <c r="AD102" s="5"/>
      <c r="AE102" s="5"/>
      <c r="AF102" s="5"/>
      <c r="AG102" s="4"/>
    </row>
    <row r="103" spans="1:36" ht="15.5" x14ac:dyDescent="0.6">
      <c r="A103" t="s">
        <v>23</v>
      </c>
      <c r="D103" s="28">
        <v>8583</v>
      </c>
      <c r="F103" s="33">
        <v>8725</v>
      </c>
      <c r="H103" s="33">
        <v>8802.8311425682496</v>
      </c>
      <c r="J103" s="33">
        <v>9111</v>
      </c>
      <c r="L103" s="33">
        <v>8849</v>
      </c>
      <c r="N103" s="33">
        <v>9007</v>
      </c>
      <c r="P103" s="33">
        <v>8825</v>
      </c>
      <c r="R103" s="33">
        <v>8683</v>
      </c>
      <c r="T103" s="5">
        <v>8718</v>
      </c>
      <c r="V103" s="5">
        <v>8666</v>
      </c>
      <c r="Z103" s="4"/>
      <c r="AA103" s="4"/>
      <c r="AB103" s="5"/>
      <c r="AC103" s="5"/>
      <c r="AD103" s="5"/>
      <c r="AE103" s="5"/>
      <c r="AF103" s="87"/>
      <c r="AG103" s="17"/>
    </row>
    <row r="104" spans="1:36" ht="15.5" x14ac:dyDescent="0.6">
      <c r="A104" s="1"/>
      <c r="R104" s="114"/>
      <c r="T104" s="86"/>
      <c r="Z104" s="4"/>
      <c r="AA104" s="4"/>
      <c r="AB104" s="4"/>
      <c r="AC104" s="4"/>
      <c r="AD104" s="4"/>
      <c r="AE104" s="4"/>
      <c r="AF104" s="17"/>
      <c r="AG104" s="17"/>
    </row>
    <row r="105" spans="1:36" ht="15.5" x14ac:dyDescent="0.6">
      <c r="A105" s="1"/>
      <c r="R105" s="86"/>
      <c r="AC105" s="87"/>
      <c r="AD105" s="87"/>
      <c r="AE105" s="87"/>
      <c r="AF105" s="17"/>
      <c r="AG105" s="17"/>
    </row>
    <row r="106" spans="1:36" x14ac:dyDescent="0.6">
      <c r="A106" t="s">
        <v>26</v>
      </c>
    </row>
    <row r="107" spans="1:36" ht="15" x14ac:dyDescent="0.6">
      <c r="A107" s="7"/>
    </row>
    <row r="108" spans="1:36" ht="12.75" customHeight="1" x14ac:dyDescent="0.6">
      <c r="A108" s="74">
        <v>1</v>
      </c>
      <c r="B108" s="22" t="s">
        <v>78</v>
      </c>
      <c r="C108" s="22"/>
      <c r="D108" s="22"/>
      <c r="E108" s="22"/>
      <c r="F108" s="22"/>
      <c r="G108" s="22"/>
      <c r="H108" s="22"/>
      <c r="I108" s="22"/>
      <c r="J108" s="22"/>
      <c r="K108" s="22"/>
      <c r="L108" s="22"/>
      <c r="M108" s="22"/>
      <c r="N108" s="22"/>
      <c r="O108" s="22"/>
      <c r="P108" s="22"/>
      <c r="Q108" s="22"/>
      <c r="R108" s="22"/>
    </row>
    <row r="109" spans="1:36" ht="15" x14ac:dyDescent="0.6">
      <c r="A109" s="7"/>
    </row>
    <row r="110" spans="1:36" ht="12.75" customHeight="1" x14ac:dyDescent="0.6">
      <c r="A110" s="74">
        <v>2</v>
      </c>
      <c r="B110" s="22" t="s">
        <v>68</v>
      </c>
      <c r="D110" s="40"/>
      <c r="F110" s="22"/>
      <c r="H110" s="22"/>
      <c r="J110" s="22"/>
      <c r="L110" s="40"/>
      <c r="N110" s="22"/>
      <c r="P110" s="22"/>
      <c r="R110" s="22"/>
      <c r="T110" s="31"/>
      <c r="AF110" s="31"/>
      <c r="AG110" s="31"/>
      <c r="AI110" s="31"/>
      <c r="AJ110" s="31"/>
    </row>
    <row r="111" spans="1:36" ht="15" x14ac:dyDescent="0.6">
      <c r="A111" s="7"/>
    </row>
    <row r="112" spans="1:36" ht="25.5" customHeight="1" x14ac:dyDescent="0.6">
      <c r="A112" s="74">
        <v>3</v>
      </c>
      <c r="B112" s="115" t="s">
        <v>82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78"/>
      <c r="Y112" s="78"/>
      <c r="Z112" s="78"/>
      <c r="AA112" s="78"/>
      <c r="AB112" s="78"/>
      <c r="AC112" s="78"/>
      <c r="AD112" s="78"/>
      <c r="AE112" s="78"/>
      <c r="AF112" s="78"/>
      <c r="AG112" s="78"/>
      <c r="AI112" s="31"/>
      <c r="AJ112" s="31"/>
    </row>
    <row r="113" spans="1:36" ht="15" x14ac:dyDescent="0.6">
      <c r="A113" s="7"/>
    </row>
    <row r="114" spans="1:36" ht="25.5" customHeight="1" x14ac:dyDescent="0.6">
      <c r="A114" s="74">
        <v>4</v>
      </c>
      <c r="B114" s="115" t="s">
        <v>79</v>
      </c>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78"/>
      <c r="Y114" s="78"/>
      <c r="Z114" s="78"/>
      <c r="AA114" s="78"/>
      <c r="AB114" s="78"/>
      <c r="AC114" s="78"/>
      <c r="AD114" s="78"/>
      <c r="AE114" s="78"/>
      <c r="AF114" s="78"/>
      <c r="AG114" s="78"/>
      <c r="AI114" s="31"/>
      <c r="AJ114" s="31"/>
    </row>
    <row r="115" spans="1:36" ht="15" x14ac:dyDescent="0.6">
      <c r="A115" s="7"/>
    </row>
    <row r="116" spans="1:36" ht="25.5" customHeight="1" x14ac:dyDescent="0.6">
      <c r="A116" s="74">
        <v>5</v>
      </c>
      <c r="B116" s="116" t="s">
        <v>83</v>
      </c>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78"/>
      <c r="Y116" s="78"/>
      <c r="Z116" s="78"/>
      <c r="AA116" s="78"/>
      <c r="AB116" s="78"/>
      <c r="AC116" s="78"/>
      <c r="AD116" s="78"/>
      <c r="AE116" s="78"/>
      <c r="AF116" s="78"/>
      <c r="AG116" s="78"/>
    </row>
    <row r="117" spans="1:36" x14ac:dyDescent="0.6">
      <c r="B117" s="22"/>
      <c r="D117" s="40"/>
      <c r="F117" s="22"/>
      <c r="H117" s="22"/>
      <c r="J117" s="22"/>
      <c r="X117" s="78"/>
      <c r="Y117" s="78"/>
      <c r="Z117" s="78"/>
      <c r="AA117" s="78"/>
      <c r="AB117" s="78"/>
      <c r="AC117" s="78"/>
      <c r="AD117" s="78"/>
      <c r="AE117" s="78"/>
      <c r="AF117" s="78"/>
      <c r="AG117" s="78"/>
    </row>
    <row r="118" spans="1:36" x14ac:dyDescent="0.6">
      <c r="X118" s="78"/>
      <c r="Y118" s="78"/>
      <c r="Z118" s="78"/>
      <c r="AA118" s="78"/>
      <c r="AB118" s="78"/>
      <c r="AC118" s="78"/>
      <c r="AD118" s="78"/>
      <c r="AE118" s="78"/>
      <c r="AF118" s="78"/>
      <c r="AG118" s="78"/>
    </row>
    <row r="119" spans="1:36" x14ac:dyDescent="0.6">
      <c r="X119" s="78"/>
      <c r="Y119" s="78"/>
      <c r="Z119" s="78"/>
      <c r="AA119" s="78"/>
      <c r="AB119" s="78"/>
      <c r="AC119" s="78"/>
      <c r="AD119" s="78"/>
      <c r="AE119" s="78"/>
      <c r="AF119" s="78"/>
      <c r="AG119" s="78"/>
    </row>
    <row r="120" spans="1:36" x14ac:dyDescent="0.6">
      <c r="X120" s="78"/>
      <c r="Y120" s="78"/>
      <c r="Z120" s="78"/>
      <c r="AA120" s="78"/>
      <c r="AB120" s="78"/>
      <c r="AC120" s="78"/>
      <c r="AD120" s="78"/>
      <c r="AE120" s="78"/>
      <c r="AF120" s="78"/>
      <c r="AG120" s="78"/>
    </row>
    <row r="121" spans="1:36" x14ac:dyDescent="0.6">
      <c r="X121" s="78"/>
      <c r="Y121" s="78"/>
      <c r="Z121" s="78"/>
      <c r="AA121" s="78"/>
      <c r="AB121" s="78"/>
      <c r="AC121" s="78"/>
      <c r="AD121" s="78"/>
      <c r="AE121" s="78"/>
      <c r="AF121" s="78"/>
      <c r="AG121" s="78"/>
    </row>
    <row r="122" spans="1:36" x14ac:dyDescent="0.6">
      <c r="X122" s="78"/>
      <c r="Y122" s="78"/>
      <c r="Z122" s="78"/>
      <c r="AA122" s="78"/>
      <c r="AB122" s="78"/>
      <c r="AC122" s="78"/>
      <c r="AD122" s="78"/>
      <c r="AE122" s="78"/>
      <c r="AF122" s="78"/>
      <c r="AG122" s="78"/>
    </row>
  </sheetData>
  <sheetProtection selectLockedCells="1" selectUnlockedCells="1"/>
  <customSheetViews>
    <customSheetView guid="{5A7230F0-620D-4AD3-8890-AF92E55F467C}" fitToPage="1" printArea="1" showRuler="0">
      <selection activeCell="C10" sqref="C10"/>
      <pageMargins left="0.39370078740157483" right="0.39370078740157483" top="0.39370078740157483" bottom="0.39370078740157483" header="0.51181102362204722" footer="0.51181102362204722"/>
      <pageSetup paperSize="8" scale="64" orientation="portrait" r:id="rId1"/>
      <headerFooter alignWithMargins="0"/>
    </customSheetView>
    <customSheetView guid="{6A71046E-5F63-4706-BA67-72433E782CAE}" fitToPage="1" printArea="1" showRuler="0">
      <selection activeCell="E5" sqref="E5"/>
      <pageMargins left="0.39370078740157483" right="0.39370078740157483" top="0.39370078740157483" bottom="0.39370078740157483" header="0.51181102362204722" footer="0.51181102362204722"/>
      <pageSetup paperSize="8" scale="68" orientation="portrait" r:id="rId2"/>
      <headerFooter alignWithMargins="0"/>
    </customSheetView>
    <customSheetView guid="{7FEA421E-75AB-47FD-B629-28CB59114A35}" scale="80" showPageBreaks="1" fitToPage="1" printArea="1" showRuler="0">
      <pane xSplit="9" ySplit="9" topLeftCell="J106" activePane="bottomRight" state="frozen"/>
      <selection pane="bottomRight" activeCell="Y13" sqref="Y13"/>
      <pageMargins left="0.39370078740157483" right="0.39370078740157483" top="0.39370078740157483" bottom="0.39370078740157483" header="0.51181102362204722" footer="0.51181102362204722"/>
      <pageSetup paperSize="8" scale="71" orientation="portrait" r:id="rId3"/>
      <headerFooter alignWithMargins="0"/>
    </customSheetView>
    <customSheetView guid="{CFC134A1-BBCB-433B-91CF-EE135FBCB96A}" scale="120" showPageBreaks="1" fitToPage="1" printArea="1" showRuler="0">
      <pane xSplit="7" ySplit="9" topLeftCell="H117" activePane="bottomRight" state="frozen"/>
      <selection pane="bottomRight" activeCell="X1" sqref="X1:X65536"/>
      <pageMargins left="0.39370078740157483" right="0.39370078740157483" top="0.39370078740157483" bottom="0.39370078740157483" header="0.51181102362204722" footer="0.51181102362204722"/>
      <pageSetup paperSize="8" scale="71" orientation="portrait" r:id="rId4"/>
      <headerFooter alignWithMargins="0"/>
    </customSheetView>
    <customSheetView guid="{7547F9CE-9FCD-4254-9FC9-3B9E37610BE0}" fitToPage="1" hiddenColumns="1" showRuler="0">
      <pane xSplit="2" ySplit="8" topLeftCell="D108" activePane="bottomRight" state="frozen"/>
      <selection pane="bottomRight" activeCell="B83" sqref="B83"/>
      <pageMargins left="0.39370078740157483" right="0.39370078740157483" top="0.39370078740157483" bottom="0.39370078740157483" header="0.51181102362204722" footer="0.51181102362204722"/>
      <pageSetup paperSize="9" scale="69" fitToHeight="2" orientation="landscape" r:id="rId5"/>
      <headerFooter alignWithMargins="0"/>
    </customSheetView>
    <customSheetView guid="{1A75B4C8-CA62-458B-AA9C-AFD1C789C247}" showPageBreaks="1" fitToPage="1" hiddenColumns="1" showRuler="0">
      <pane xSplit="5" ySplit="11" topLeftCell="F12" activePane="bottomRight" state="frozen"/>
      <selection pane="bottomRight" activeCell="V2" sqref="V2"/>
      <pageMargins left="0.7" right="0.75" top="0.51" bottom="0.46" header="0.5" footer="0.5"/>
      <pageSetup paperSize="8" scale="68" orientation="portrait" r:id="rId6"/>
      <headerFooter alignWithMargins="0"/>
    </customSheetView>
    <customSheetView guid="{99FE074C-1AA8-4774-92E4-BBC5CE70B9B9}" scale="85" showPageBreaks="1" fitToPage="1" hiddenColumns="1" showRuler="0" topLeftCell="A73">
      <selection activeCell="B35" sqref="B35"/>
      <pageMargins left="0.7" right="0.75" top="0.51" bottom="0.46" header="0.5" footer="0.5"/>
      <pageSetup paperSize="8" scale="68" orientation="portrait" r:id="rId7"/>
      <headerFooter alignWithMargins="0"/>
    </customSheetView>
    <customSheetView guid="{006E280B-64AB-44BB-84A0-40C2D3558CF4}" fitToPage="1" hiddenColumns="1" showRuler="0">
      <pane xSplit="5" ySplit="9" topLeftCell="M61" activePane="bottomRight" state="frozen"/>
      <selection pane="bottomRight" activeCell="Q65" sqref="Q65"/>
      <pageMargins left="0.7" right="0.75" top="0.51" bottom="0.46" header="0.5" footer="0.5"/>
      <pageSetup paperSize="8" scale="72" orientation="portrait" r:id="rId8"/>
      <headerFooter alignWithMargins="0"/>
    </customSheetView>
    <customSheetView guid="{CB2500F9-57BB-4B41-846C-0ED2C557CCDA}" fitToPage="1" hiddenColumns="1" showRuler="0">
      <selection activeCell="D56" sqref="D56"/>
      <pageMargins left="0.7" right="0.75" top="0.51" bottom="0.46" header="0.5" footer="0.5"/>
      <pageSetup paperSize="8" scale="72" orientation="portrait" r:id="rId9"/>
      <headerFooter alignWithMargins="0"/>
    </customSheetView>
    <customSheetView guid="{74E3C84D-8A26-4D2C-8486-AA8C468D1318}" fitToPage="1" hiddenColumns="1" showRuler="0">
      <pane xSplit="5" ySplit="9" topLeftCell="F22" activePane="bottomRight" state="frozen"/>
      <selection pane="bottomRight" activeCell="B32" sqref="B32"/>
      <pageMargins left="0.7" right="0.75" top="0.51" bottom="0.46" header="0.5" footer="0.5"/>
      <pageSetup paperSize="8" scale="69" orientation="portrait" r:id="rId10"/>
      <headerFooter alignWithMargins="0"/>
    </customSheetView>
    <customSheetView guid="{E3008179-3192-47D9-A9D2-69A8347608B3}" showPageBreaks="1" fitToPage="1" hiddenColumns="1" showRuler="0">
      <pane xSplit="5" ySplit="9" topLeftCell="F10" activePane="bottomRight" state="frozen"/>
      <selection pane="bottomRight" activeCell="B17" sqref="B17"/>
      <pageMargins left="0.7" right="0.75" top="0.51" bottom="0.46" header="0.5" footer="0.5"/>
      <pageSetup paperSize="9" scale="48" orientation="portrait" r:id="rId11"/>
      <headerFooter alignWithMargins="0"/>
    </customSheetView>
    <customSheetView guid="{83B60343-B73B-474A-BCD9-E38CA246552F}" scale="80" showPageBreaks="1" fitToPage="1" hiddenColumns="1" showRuler="0">
      <pane xSplit="5" ySplit="9" topLeftCell="F57" activePane="bottomRight" state="frozen"/>
      <selection pane="bottomRight" activeCell="P61" sqref="P61"/>
      <pageMargins left="0.7" right="0.75" top="0.51" bottom="0.46" header="0.5" footer="0.5"/>
      <pageSetup paperSize="8" scale="70" orientation="portrait" r:id="rId12"/>
      <headerFooter alignWithMargins="0"/>
    </customSheetView>
    <customSheetView guid="{BDAD3A99-4EEF-40DE-BD23-52C144AD9F5F}" showPageBreaks="1" fitToPage="1" printArea="1" hiddenColumns="1" showRuler="0">
      <pane xSplit="5" ySplit="9" topLeftCell="F56" activePane="bottomRight" state="frozen"/>
      <selection pane="bottomRight" activeCell="D74" sqref="D74"/>
      <pageMargins left="0.7" right="0.75" top="0.51" bottom="0.46" header="0.5" footer="0.5"/>
      <pageSetup paperSize="9" scale="89" orientation="portrait" r:id="rId13"/>
      <headerFooter alignWithMargins="0"/>
    </customSheetView>
    <customSheetView guid="{96E16466-A74C-471B-88C8-0DF0F12107C2}" fitToPage="1" hiddenColumns="1" showRuler="0">
      <pane xSplit="5" ySplit="9" topLeftCell="F76" activePane="bottomRight" state="frozen"/>
      <selection pane="bottomRight" activeCell="D106" sqref="D106"/>
      <pageMargins left="0.7" right="0.75" top="0.51" bottom="0.46" header="0.5" footer="0.5"/>
      <pageSetup paperSize="9" scale="50" orientation="portrait" r:id="rId14"/>
      <headerFooter alignWithMargins="0"/>
    </customSheetView>
    <customSheetView guid="{12433557-070E-4F6B-8CDB-9EE6C2B4DC50}" scale="80" showPageBreaks="1" fitToPage="1" hiddenColumns="1" showRuler="0">
      <pane xSplit="4" ySplit="9" topLeftCell="E10" activePane="bottomRight" state="frozen"/>
      <selection pane="bottomRight" activeCell="Z15" sqref="Z15"/>
      <pageMargins left="0.7" right="0.75" top="0.51" bottom="0.46" header="0.5" footer="0.5"/>
      <pageSetup paperSize="8" scale="70" orientation="portrait" r:id="rId15"/>
      <headerFooter alignWithMargins="0"/>
    </customSheetView>
    <customSheetView guid="{994DDF5D-118E-4DBC-9C6D-A8DEE1C241B6}" showPageBreaks="1" fitToPage="1" hiddenColumns="1" showRuler="0">
      <pane xSplit="5" ySplit="9" topLeftCell="F63" activePane="bottomRight" state="frozen"/>
      <selection pane="bottomRight" activeCell="P60" sqref="P60"/>
      <pageMargins left="0.7" right="0.75" top="0.51" bottom="0.46" header="0.5" footer="0.5"/>
      <pageSetup paperSize="8" scale="69" orientation="portrait" r:id="rId16"/>
      <headerFooter alignWithMargins="0"/>
    </customSheetView>
    <customSheetView guid="{82AFE911-617E-4A79-8D9D-42E1BE9D9784}" fitToPage="1" hiddenColumns="1" showRuler="0">
      <pane xSplit="5" ySplit="9" topLeftCell="F102" activePane="bottomRight" state="frozen"/>
      <selection pane="bottomRight" activeCell="F113" sqref="F113"/>
      <pageMargins left="0.7" right="0.75" top="0.51" bottom="0.46" header="0.5" footer="0.5"/>
      <pageSetup paperSize="8" scale="74" orientation="portrait" r:id="rId17"/>
      <headerFooter alignWithMargins="0"/>
    </customSheetView>
    <customSheetView guid="{64567889-595D-4B7B-A2F6-876B240C0946}" fitToPage="1" hiddenColumns="1" showRuler="0">
      <pane xSplit="5" ySplit="9" topLeftCell="F10" activePane="bottomRight" state="frozen"/>
      <selection pane="bottomRight" activeCell="L10" sqref="L10"/>
      <pageMargins left="0.7" right="0.75" top="0.51" bottom="0.46" header="0.5" footer="0.5"/>
      <pageSetup paperSize="8" scale="50" orientation="portrait" r:id="rId18"/>
      <headerFooter alignWithMargins="0"/>
    </customSheetView>
    <customSheetView guid="{24DBD072-1576-4FEB-8657-489AD2608A25}" fitToPage="1" hiddenColumns="1" showRuler="0">
      <pane xSplit="5" ySplit="11" topLeftCell="F51" activePane="bottomRight" state="frozen"/>
      <selection pane="bottomRight" activeCell="D85" sqref="D85"/>
      <pageMargins left="0.7" right="0.75" top="0.51" bottom="0.46" header="0.5" footer="0.5"/>
      <pageSetup paperSize="8" scale="72" orientation="portrait" r:id="rId19"/>
      <headerFooter alignWithMargins="0"/>
    </customSheetView>
    <customSheetView guid="{630CA7D6-0B09-473D-B211-E0F66188EA8F}" showPageBreaks="1" fitToPage="1" hiddenColumns="1" showRuler="0">
      <pane xSplit="4" ySplit="9" topLeftCell="K10" activePane="bottomRight" state="frozen"/>
      <selection pane="bottomRight" activeCell="D90" sqref="D90"/>
      <pageMargins left="0.7" right="0.75" top="0.51" bottom="0.46" header="0.5" footer="0.5"/>
      <pageSetup paperSize="8" scale="68" orientation="portrait" r:id="rId20"/>
      <headerFooter alignWithMargins="0"/>
    </customSheetView>
    <customSheetView guid="{FD23B529-AAFA-4F3C-A00B-38DC85AC425D}" scale="90" showPageBreaks="1" fitToPage="1" hiddenColumns="1" showRuler="0">
      <selection activeCell="F11" sqref="F11"/>
      <pageMargins left="0.7" right="0.75" top="0.51" bottom="0.46" header="0.5" footer="0.5"/>
      <pageSetup paperSize="8" scale="46" orientation="portrait" r:id="rId21"/>
      <headerFooter alignWithMargins="0"/>
    </customSheetView>
    <customSheetView guid="{D6C5CA3F-43F6-4D0D-954B-BD1939F1CC60}" scale="90" fitToPage="1" hiddenColumns="1" showRuler="0" topLeftCell="A67">
      <selection activeCell="D97" sqref="D97"/>
      <pageMargins left="0.7" right="0.75" top="0.51" bottom="0.46" header="0.5" footer="0.5"/>
      <pageSetup paperSize="8" scale="46" orientation="portrait" r:id="rId22"/>
      <headerFooter alignWithMargins="0"/>
    </customSheetView>
    <customSheetView guid="{B2CC4A34-B26A-47FC-BD9C-47458A46ADB2}" scale="120" showPageBreaks="1" fitToPage="1" printArea="1" showRuler="0">
      <pane xSplit="5" ySplit="8" topLeftCell="F9" activePane="bottomRight" state="frozen"/>
      <selection pane="bottomRight" activeCell="B1" sqref="B1"/>
      <pageMargins left="0.39370078740157483" right="0.39370078740157483" top="0.39370078740157483" bottom="0.39370078740157483" header="0.51181102362204722" footer="0.51181102362204722"/>
      <pageSetup paperSize="9" scale="47" orientation="portrait" r:id="rId23"/>
      <headerFooter alignWithMargins="0"/>
    </customSheetView>
    <customSheetView guid="{6E9BA200-0852-42E3-A357-73C3DFDFA8EE}" showPageBreaks="1" fitToPage="1" printArea="1" hiddenColumns="1" showRuler="0">
      <pane xSplit="2" ySplit="8" topLeftCell="D9" activePane="bottomRight" state="frozen"/>
      <selection pane="bottomRight" activeCell="B83" sqref="B83"/>
      <pageMargins left="0.39370078740157483" right="0.39370078740157483" top="0.39370078740157483" bottom="0.39370078740157483" header="0.51181102362204722" footer="0.51181102362204722"/>
      <pageSetup paperSize="9" scale="69" fitToHeight="2" orientation="landscape" r:id="rId24"/>
      <headerFooter alignWithMargins="0"/>
    </customSheetView>
    <customSheetView guid="{8FB380C6-E7E6-4D0C-82AD-B7C543C100D4}" scale="80" showPageBreaks="1" fitToPage="1" printArea="1" showRuler="0">
      <pane xSplit="2" ySplit="8" topLeftCell="C9" activePane="bottomRight" state="frozen"/>
      <selection pane="bottomRight" activeCell="R68" sqref="R68"/>
      <pageMargins left="0.39370078740157483" right="0.39370078740157483" top="0.39370078740157483" bottom="0.39370078740157483" header="0.51181102362204722" footer="0.51181102362204722"/>
      <pageSetup paperSize="8" scale="71" orientation="portrait" r:id="rId25"/>
      <headerFooter alignWithMargins="0"/>
    </customSheetView>
    <customSheetView guid="{2D8A92FC-1BAD-4AE2-9506-63AACDFE4641}" scale="110" showPageBreaks="1" fitToPage="1" printArea="1" showRuler="0">
      <pane xSplit="9" ySplit="9" topLeftCell="J73" activePane="bottomRight" state="frozen"/>
      <selection pane="bottomRight" activeCell="B84" sqref="B84"/>
      <pageMargins left="0.39370078740157483" right="0.39370078740157483" top="0.39370078740157483" bottom="0.39370078740157483" header="0.51181102362204722" footer="0.51181102362204722"/>
      <pageSetup paperSize="8" scale="71" orientation="portrait" r:id="rId26"/>
      <headerFooter alignWithMargins="0"/>
    </customSheetView>
    <customSheetView guid="{7B5B10CC-DF02-40D8-AC9F-75F636411D03}" showPageBreaks="1" fitToPage="1" printArea="1" showRuler="0" topLeftCell="A16">
      <selection activeCell="E25" sqref="E25"/>
      <pageMargins left="0.39370078740157483" right="0.39370078740157483" top="0.39370078740157483" bottom="0.39370078740157483" header="0.51181102362204722" footer="0.51181102362204722"/>
      <pageSetup paperSize="8" scale="68" orientation="portrait" r:id="rId27"/>
      <headerFooter alignWithMargins="0"/>
    </customSheetView>
    <customSheetView guid="{93E7B65C-149B-4B02-B1B7-BDB15631AE70}" scale="90" showPageBreaks="1" fitToPage="1" printArea="1" showRuler="0">
      <pane xSplit="10" ySplit="9" topLeftCell="L10" activePane="bottomRight" state="frozen"/>
      <selection pane="bottomRight" activeCell="C1" sqref="C1"/>
      <pageMargins left="0.39370078740157483" right="0.39370078740157483" top="0.39370078740157483" bottom="0.39370078740157483" header="0.51181102362204722" footer="0.51181102362204722"/>
      <pageSetup paperSize="8" scale="67" orientation="portrait" r:id="rId28"/>
      <headerFooter alignWithMargins="0"/>
    </customSheetView>
    <customSheetView guid="{EF24FD4C-71C5-44C7-B640-FD7E846E50CD}" showPageBreaks="1" fitToPage="1" printArea="1" showRuler="0">
      <selection activeCell="X118" sqref="X118"/>
      <pageMargins left="0.39370078740157483" right="0.39370078740157483" top="0.39370078740157483" bottom="0.39370078740157483" header="0.51181102362204722" footer="0.51181102362204722"/>
      <pageSetup paperSize="8" scale="68" orientation="portrait" r:id="rId29"/>
      <headerFooter alignWithMargins="0"/>
    </customSheetView>
  </customSheetViews>
  <mergeCells count="3">
    <mergeCell ref="B112:W112"/>
    <mergeCell ref="B114:W114"/>
    <mergeCell ref="B116:W116"/>
  </mergeCells>
  <phoneticPr fontId="2" type="noConversion"/>
  <pageMargins left="0.39370078740157483" right="0.39370078740157483" top="0.39370078740157483" bottom="0.39370078740157483" header="0.51181102362204722" footer="0.51181102362204722"/>
  <pageSetup paperSize="9" scale="46" orientation="portrait" r:id="rId3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foClass xmlns="474af219-b5ca-4b52-a024-75d778bcf17c" xsi:nil="true"/>
    <TaxCatchAll xmlns="474af219-b5ca-4b52-a024-75d778bcf17c" xsi:nil="true"/>
    <lcf76f155ced4ddcb4097134ff3c332f xmlns="bb2c2af2-7b69-4395-859b-d1df6129b946">
      <Terms xmlns="http://schemas.microsoft.com/office/infopath/2007/PartnerControls"/>
    </lcf76f155ced4ddcb4097134ff3c332f>
    <EDMSDocumentID xmlns="474af219-b5ca-4b52-a024-75d778bcf17c" xsi:nil="true"/>
    <LegacyPath xmlns="474af219-b5ca-4b52-a024-75d778bcf17c">//NCLPSSP10/GroupPA/GroupPA/Financial Communications/Annual Report/2021/06_Chart/10_Master Files/08a_10yr_Summary (SoC)/Ten-Year Summary_Scheme of Control_10Y01_EN final.xlsx</LegacyPath>
    <CLPCompany xmlns="474af219-b5ca-4b52-a024-75d778bcf17c">CLP Power Hong Kong Ltd.</CLPCompany>
    <CLPDepartment xmlns="474af219-b5ca-4b52-a024-75d778bcf17c">Communications</CLPDepartment>
    <_dlc_DocId xmlns="474af219-b5ca-4b52-a024-75d778bcf17c">MIGRATION-1786299521-39590</_dlc_DocId>
    <_dlc_DocIdUrl xmlns="474af219-b5ca-4b52-a024-75d778bcf17c">
      <Url>https://clpgroup.sharepoint.com/sites/sp_org_files_fin_gf_ir/_layouts/15/DocIdRedir.aspx?ID=MIGRATION-1786299521-39590</Url>
      <Description>MIGRATION-1786299521-39590</Description>
    </_dlc_DocIdUrl>
    <EDMS_x0020_Document_x0020_ID xmlns="474af219-b5ca-4b52-a024-75d778bcf17c" xsi:nil="true"/>
    <Branch xmlns="474af219-b5ca-4b52-a024-75d778bcf17c">Investor Relations</Branch>
  </documentManagement>
</p:properties>
</file>

<file path=customXml/item3.xml><?xml version="1.0" encoding="utf-8"?>
<ct:contentTypeSchema xmlns:ct="http://schemas.microsoft.com/office/2006/metadata/contentType" xmlns:ma="http://schemas.microsoft.com/office/2006/metadata/properties/metaAttributes" ct:_="" ma:_="" ma:contentTypeName="Files" ma:contentTypeID="0x0101000C77BBDAD684AC4A9227F43D9E41AB5900B1D5E0BF25665547AC8F7EE79469FE2B" ma:contentTypeVersion="22" ma:contentTypeDescription="Create a new document." ma:contentTypeScope="" ma:versionID="167ac0312551ecd7bdd3dd0203942022">
  <xsd:schema xmlns:xsd="http://www.w3.org/2001/XMLSchema" xmlns:xs="http://www.w3.org/2001/XMLSchema" xmlns:p="http://schemas.microsoft.com/office/2006/metadata/properties" xmlns:ns2="474af219-b5ca-4b52-a024-75d778bcf17c" xmlns:ns3="bb2c2af2-7b69-4395-859b-d1df6129b946" targetNamespace="http://schemas.microsoft.com/office/2006/metadata/properties" ma:root="true" ma:fieldsID="bd371ab0f639c83ed28280f1d3020d68" ns2:_="" ns3:_="">
    <xsd:import namespace="474af219-b5ca-4b52-a024-75d778bcf17c"/>
    <xsd:import namespace="bb2c2af2-7b69-4395-859b-d1df6129b946"/>
    <xsd:element name="properties">
      <xsd:complexType>
        <xsd:sequence>
          <xsd:element name="documentManagement">
            <xsd:complexType>
              <xsd:all>
                <xsd:element ref="ns2:CLPCompany" minOccurs="0"/>
                <xsd:element ref="ns2:CLPDepartment" minOccurs="0"/>
                <xsd:element ref="ns2:Branch" minOccurs="0"/>
                <xsd:element ref="ns2:InfoClass" minOccurs="0"/>
                <xsd:element ref="ns2:LegacyPath" minOccurs="0"/>
                <xsd:element ref="ns2:_dlc_DocId" minOccurs="0"/>
                <xsd:element ref="ns2:_dlc_DocIdUrl" minOccurs="0"/>
                <xsd:element ref="ns2:_dlc_DocIdPersistId" minOccurs="0"/>
                <xsd:element ref="ns3:MediaServiceMetadata" minOccurs="0"/>
                <xsd:element ref="ns3:MediaServiceFastMetadata" minOccurs="0"/>
                <xsd:element ref="ns3:MediaLengthInSeconds" minOccurs="0"/>
                <xsd:element ref="ns3:MediaServiceDateTaken"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EDMS_x0020_Document_x0020_ID" minOccurs="0"/>
                <xsd:element ref="ns2:EDMSDocumentID"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af219-b5ca-4b52-a024-75d778bcf17c" elementFormDefault="qualified">
    <xsd:import namespace="http://schemas.microsoft.com/office/2006/documentManagement/types"/>
    <xsd:import namespace="http://schemas.microsoft.com/office/infopath/2007/PartnerControls"/>
    <xsd:element name="CLPCompany" ma:index="8" nillable="true" ma:displayName="Company" ma:default="CLP Holdings Limited" ma:format="Dropdown" ma:internalName="CLPCompany">
      <xsd:simpleType>
        <xsd:restriction base="dms:Choice">
          <xsd:enumeration value="CLP Holdings Limited"/>
        </xsd:restriction>
      </xsd:simpleType>
    </xsd:element>
    <xsd:element name="CLPDepartment" ma:index="9" nillable="true" ma:displayName="Department" ma:default="Group Finance" ma:format="Dropdown" ma:internalName="CLPDepartment">
      <xsd:simpleType>
        <xsd:restriction base="dms:Choice">
          <xsd:enumeration value="Group Finance"/>
        </xsd:restriction>
      </xsd:simpleType>
    </xsd:element>
    <xsd:element name="Branch" ma:index="10" nillable="true" ma:displayName="Branch" ma:default="Investor Relations" ma:format="Dropdown" ma:internalName="Branch">
      <xsd:simpleType>
        <xsd:restriction base="dms:Choice">
          <xsd:enumeration value="Investor Relations"/>
        </xsd:restriction>
      </xsd:simpleType>
    </xsd:element>
    <xsd:element name="InfoClass" ma:index="11" nillable="true" ma:displayName="Info Class" ma:internalName="InfoClass">
      <xsd:simpleType>
        <xsd:restriction base="dms:Choice">
          <xsd:enumeration value="Proprietary"/>
          <xsd:enumeration value="Confidential"/>
        </xsd:restriction>
      </xsd:simpleType>
    </xsd:element>
    <xsd:element name="LegacyPath" ma:index="12" nillable="true" ma:displayName="Legacy Path" ma:internalName="LegacyPath">
      <xsd:simpleType>
        <xsd:restriction base="dms:Note">
          <xsd:maxLength value="255"/>
        </xsd:restriction>
      </xsd:simpleType>
    </xsd:element>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TaxCatchAll" ma:index="25" nillable="true" ma:displayName="Taxonomy Catch All Column" ma:hidden="true" ma:list="{4a9a5b0d-7880-4ee2-803e-d55b37f36b6e}" ma:internalName="TaxCatchAll" ma:showField="CatchAllData" ma:web="474af219-b5ca-4b52-a024-75d778bcf17c">
      <xsd:complexType>
        <xsd:complexContent>
          <xsd:extension base="dms:MultiChoiceLookup">
            <xsd:sequence>
              <xsd:element name="Value" type="dms:Lookup" maxOccurs="unbounded" minOccurs="0" nillable="true"/>
            </xsd:sequence>
          </xsd:extension>
        </xsd:complexContent>
      </xsd:complexType>
    </xsd:element>
    <xsd:element name="EDMS_x0020_Document_x0020_ID" ma:index="27" nillable="true" ma:displayName="EDMS Document ID" ma:default="" ma:internalName="EDMS_x0020_Document_x0020_ID">
      <xsd:simpleType>
        <xsd:restriction base="dms:Text">
          <xsd:maxLength value="255"/>
        </xsd:restriction>
      </xsd:simpleType>
    </xsd:element>
    <xsd:element name="EDMSDocumentID" ma:index="28" nillable="true" ma:displayName="EDMSDocumentID" ma:default="" ma:internalName="EDMSDocumentID">
      <xsd:simpleType>
        <xsd:restriction base="dms:Text">
          <xsd:maxLength value="255"/>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c2af2-7b69-4395-859b-d1df6129b946"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9d32867-eec5-44b6-a8e8-55a04b908fed"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8BC749C-E52A-4D08-8D0B-8D9D88D75CEA}">
  <ds:schemaRefs>
    <ds:schemaRef ds:uri="http://schemas.microsoft.com/sharepoint/v3/contenttype/forms"/>
  </ds:schemaRefs>
</ds:datastoreItem>
</file>

<file path=customXml/itemProps2.xml><?xml version="1.0" encoding="utf-8"?>
<ds:datastoreItem xmlns:ds="http://schemas.openxmlformats.org/officeDocument/2006/customXml" ds:itemID="{529517EA-D54E-4241-80FF-88E3E4D3BE69}">
  <ds:schemaRef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7740a75c-fcac-4b5f-b4bc-c18baab6e9a4"/>
    <ds:schemaRef ds:uri="http://purl.org/dc/terms/"/>
    <ds:schemaRef ds:uri="32ed4bf1-89d0-407f-8cf9-e2c7e508ec40"/>
    <ds:schemaRef ds:uri="http://schemas.microsoft.com/office/2006/metadata/properties"/>
    <ds:schemaRef ds:uri="http://www.w3.org/XML/1998/namespace"/>
    <ds:schemaRef ds:uri="http://purl.org/dc/dcmitype/"/>
    <ds:schemaRef ds:uri="http://schemas.microsoft.com/sharepoint/v3"/>
    <ds:schemaRef ds:uri="821f49b0-2a2a-441f-8c32-70a56a6e9ba4"/>
    <ds:schemaRef ds:uri="941a28d0-c910-4da0-9010-9cde22c3d83a"/>
  </ds:schemaRefs>
</ds:datastoreItem>
</file>

<file path=customXml/itemProps3.xml><?xml version="1.0" encoding="utf-8"?>
<ds:datastoreItem xmlns:ds="http://schemas.openxmlformats.org/officeDocument/2006/customXml" ds:itemID="{C64B88F1-E153-445D-9FCA-0885B777AC44}"/>
</file>

<file path=customXml/itemProps4.xml><?xml version="1.0" encoding="utf-8"?>
<ds:datastoreItem xmlns:ds="http://schemas.openxmlformats.org/officeDocument/2006/customXml" ds:itemID="{4D236C53-7C12-4C8C-8DB0-3AE4272B5B7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SOC</vt:lpstr>
      <vt:lpstr>SOC!Print_Area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Rita Wing Yee</dc:creator>
  <cp:lastModifiedBy>Fu, Fiona Jiangleyang</cp:lastModifiedBy>
  <cp:lastPrinted>2025-03-01T06:56:46Z</cp:lastPrinted>
  <dcterms:created xsi:type="dcterms:W3CDTF">2023-03-03T04:33:54Z</dcterms:created>
  <dcterms:modified xsi:type="dcterms:W3CDTF">2025-03-01T07:04:47Z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0x0101000C77BBDAD684AC4A9227F43D9E41AB5900B1D5E0BF25665547AC8F7EE79469FE2B</vt:lpwstr>
  </property>
  <property fmtid="{D5CDD505-2E9C-101B-9397-08002B2CF9AE}" pid="4" name="_dlc_DocIdItemGuid">
    <vt:lpwstr>547f1f88-ec56-4be3-8c16-87893d4d56fc</vt:lpwstr>
  </property>
</Properties>
</file>